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filterPrivacy="1" defaultThemeVersion="124226"/>
  <xr:revisionPtr revIDLastSave="0" documentId="8_{484A1F17-52F1-435B-BA79-3D6768A9A7E7}" xr6:coauthVersionLast="45" xr6:coauthVersionMax="45" xr10:uidLastSave="{00000000-0000-0000-0000-000000000000}"/>
  <bookViews>
    <workbookView xWindow="2196" yWindow="2196" windowWidth="14400" windowHeight="7374" tabRatio="852" firstSheet="8" activeTab="8" xr2:uid="{00000000-000D-0000-FFFF-FFFF00000000}"/>
  </bookViews>
  <sheets>
    <sheet name="Milestone" sheetId="899" state="hidden" r:id="rId1"/>
    <sheet name="WP" sheetId="900" state="hidden" r:id="rId2"/>
    <sheet name="RfD (1)" sheetId="901" state="hidden" r:id="rId3"/>
    <sheet name="10 Companies" sheetId="902" state="hidden" r:id="rId4"/>
    <sheet name="Feuil3" sheetId="1050" state="hidden" r:id="rId5"/>
    <sheet name="Reco" sheetId="894" state="hidden" r:id="rId6"/>
    <sheet name="Methodo" sheetId="919" state="hidden" r:id="rId7"/>
    <sheet name="Results" sheetId="55" state="hidden" r:id="rId8"/>
    <sheet name="Full Summary (Report)" sheetId="1074" r:id="rId9"/>
    <sheet name="Brief Summary (Report)" sheetId="1075" r:id="rId10"/>
    <sheet name="OG 2016 (Report)" sheetId="1072" r:id="rId11"/>
    <sheet name="MQ 2016 (Report)" sheetId="1090" r:id="rId12"/>
    <sheet name="Full Summary 2016 (online)" sheetId="1101" r:id="rId13"/>
    <sheet name="Brief Summary 2016 (online)" sheetId="1102" r:id="rId14"/>
    <sheet name="OG 2016 (online)" sheetId="1103" r:id="rId15"/>
    <sheet name="MQ 2016 (online)" sheetId="1104" r:id="rId16"/>
    <sheet name="PRT 2016 (online)" sheetId="1095" r:id="rId17"/>
    <sheet name="PLF 2016 (online)" sheetId="1093" r:id="rId18"/>
    <sheet name="OGA Levy 2016 (online)" sheetId="1096" r:id="rId19"/>
    <sheet name="TCE OG 2016 (online)" sheetId="1099" r:id="rId20"/>
    <sheet name="TCE MQ 2016 (online)" sheetId="1100" r:id="rId21"/>
  </sheets>
  <externalReferences>
    <externalReference r:id="rId22"/>
    <externalReference r:id="rId23"/>
    <externalReference r:id="rId24"/>
    <externalReference r:id="rId25"/>
    <externalReference r:id="rId26"/>
  </externalReferences>
  <definedNames>
    <definedName name="_xlnm._FilterDatabase" localSheetId="9" hidden="1">#REF!</definedName>
    <definedName name="_xlnm._FilterDatabase" localSheetId="13" hidden="1">#REF!</definedName>
    <definedName name="_xlnm._FilterDatabase" localSheetId="8" hidden="1">#REF!</definedName>
    <definedName name="_xlnm._FilterDatabase" localSheetId="15" hidden="1">#REF!</definedName>
    <definedName name="_xlnm._FilterDatabase" localSheetId="18" hidden="1">'OGA Levy 2016 (online)'!$A$11:$C$860</definedName>
    <definedName name="_xlnm._FilterDatabase" localSheetId="17" hidden="1">'PLF 2016 (online)'!$A$11:$D$866</definedName>
    <definedName name="_xlnm._FilterDatabase" localSheetId="16" hidden="1">'PRT 2016 (online)'!$A$7:$C$101</definedName>
    <definedName name="_xlnm._FilterDatabase" localSheetId="5" hidden="1">#REF!</definedName>
    <definedName name="_xlnm._FilterDatabase" localSheetId="7" hidden="1">Results!$B$16:$K$97</definedName>
    <definedName name="_xlnm._FilterDatabase" localSheetId="20" hidden="1">#REF!</definedName>
    <definedName name="_xlnm._FilterDatabase" localSheetId="1" hidden="1">#REF!</definedName>
    <definedName name="_xlnm._FilterDatabase" hidden="1">#REF!</definedName>
    <definedName name="_FilterDatabase1" localSheetId="5" hidden="1">#REF!</definedName>
    <definedName name="_FilterDatabase1" localSheetId="1" hidden="1">#REF!</definedName>
    <definedName name="az" localSheetId="5">#REF!</definedName>
    <definedName name="az" localSheetId="1">#REF!</definedName>
    <definedName name="BATNA" localSheetId="5">#REF!</definedName>
    <definedName name="BATNA" localSheetId="1">#REF!</definedName>
    <definedName name="BISKRA" localSheetId="5">#REF!</definedName>
    <definedName name="BISKRA" localSheetId="1">#REF!</definedName>
    <definedName name="Compadjust" localSheetId="9">#REF!</definedName>
    <definedName name="Compadjust" localSheetId="13">#REF!</definedName>
    <definedName name="Compadjust" localSheetId="8">#REF!</definedName>
    <definedName name="Compadjust" localSheetId="15">#REF!</definedName>
    <definedName name="Compadjust" localSheetId="10">#REF!</definedName>
    <definedName name="Compadjust" localSheetId="18">#REF!</definedName>
    <definedName name="Compadjust" localSheetId="17">#REF!</definedName>
    <definedName name="Compadjust" localSheetId="16">#REF!</definedName>
    <definedName name="Compadjust" localSheetId="5">[1]Lists!$A$18:$A$26</definedName>
    <definedName name="Compadjust" localSheetId="20">#REF!</definedName>
    <definedName name="Compadjust">#REF!</definedName>
    <definedName name="d">[2]Lists!$A$80:$A$88</definedName>
    <definedName name="DATA5">[3]MEM!$E$2:$E$2</definedName>
    <definedName name="_xlnm.Database" localSheetId="9">#REF!</definedName>
    <definedName name="_xlnm.Database" localSheetId="13">#REF!</definedName>
    <definedName name="_xlnm.Database" localSheetId="8">#REF!</definedName>
    <definedName name="_xlnm.Database" localSheetId="15">#REF!</definedName>
    <definedName name="_xlnm.Database" localSheetId="10">#REF!</definedName>
    <definedName name="_xlnm.Database" localSheetId="18">#REF!</definedName>
    <definedName name="_xlnm.Database" localSheetId="17">#REF!</definedName>
    <definedName name="_xlnm.Database" localSheetId="16">#REF!</definedName>
    <definedName name="_xlnm.Database" localSheetId="5">#REF!</definedName>
    <definedName name="_xlnm.Database" localSheetId="20">#REF!</definedName>
    <definedName name="_xlnm.Database" localSheetId="1">#REF!</definedName>
    <definedName name="_xlnm.Database">#REF!</definedName>
    <definedName name="dd" localSheetId="5" hidden="1">#REF!</definedName>
    <definedName name="FD" localSheetId="5" hidden="1">#REF!</definedName>
    <definedName name="FD" localSheetId="1" hidden="1">#REF!</definedName>
    <definedName name="fdb" localSheetId="5" hidden="1">#REF!</definedName>
    <definedName name="fdb" localSheetId="1" hidden="1">#REF!</definedName>
    <definedName name="FinalDiff" localSheetId="9">#REF!</definedName>
    <definedName name="FinalDiff" localSheetId="13">#REF!</definedName>
    <definedName name="FinalDiff" localSheetId="8">#REF!</definedName>
    <definedName name="FinalDiff" localSheetId="15">#REF!</definedName>
    <definedName name="FinalDiff" localSheetId="10">#REF!</definedName>
    <definedName name="FinalDiff" localSheetId="18">#REF!</definedName>
    <definedName name="FinalDiff" localSheetId="17">#REF!</definedName>
    <definedName name="FinalDiff" localSheetId="16">#REF!</definedName>
    <definedName name="FinalDiff" localSheetId="5">[1]Lists!$A$41:$A$51</definedName>
    <definedName name="FinalDiff" localSheetId="20">#REF!</definedName>
    <definedName name="FinalDiff">#REF!</definedName>
    <definedName name="Govadjust" localSheetId="9">#REF!</definedName>
    <definedName name="Govadjust" localSheetId="13">#REF!</definedName>
    <definedName name="Govadjust" localSheetId="8">#REF!</definedName>
    <definedName name="Govadjust" localSheetId="15">#REF!</definedName>
    <definedName name="Govadjust" localSheetId="10">#REF!</definedName>
    <definedName name="Govadjust" localSheetId="18">#REF!</definedName>
    <definedName name="Govadjust" localSheetId="17">#REF!</definedName>
    <definedName name="Govadjust" localSheetId="16">#REF!</definedName>
    <definedName name="Govadjust" localSheetId="5">[1]Lists!$A$30:$A$37</definedName>
    <definedName name="Govadjust" localSheetId="20">#REF!</definedName>
    <definedName name="Govadjust">#REF!</definedName>
    <definedName name="JIJEL" localSheetId="5">#REF!</definedName>
    <definedName name="JIJEL" localSheetId="1">#REF!</definedName>
    <definedName name="KHENCHELA" localSheetId="5">#REF!</definedName>
    <definedName name="KHENCHELA" localSheetId="1">#REF!</definedName>
    <definedName name="MARI" localSheetId="5">#REF!</definedName>
    <definedName name="MARI" localSheetId="1">#REF!</definedName>
    <definedName name="MILA" localSheetId="5">#REF!</definedName>
    <definedName name="MILA" localSheetId="1">#REF!</definedName>
    <definedName name="miseenplace03prjpilotes" localSheetId="5">#REF!</definedName>
    <definedName name="miseenplace03prjpilotes" localSheetId="1">#REF!</definedName>
    <definedName name="MS" localSheetId="5">#REF!</definedName>
    <definedName name="MS" localSheetId="1">#REF!</definedName>
    <definedName name="msp" localSheetId="5">#REF!</definedName>
    <definedName name="msp" localSheetId="1">#REF!</definedName>
    <definedName name="n" localSheetId="5">#REF!</definedName>
    <definedName name="P" localSheetId="5">#REF!</definedName>
    <definedName name="P" localSheetId="1">#REF!</definedName>
    <definedName name="po" localSheetId="5">#REF!</definedName>
    <definedName name="po" localSheetId="1">#REF!</definedName>
    <definedName name="POP" localSheetId="5">#REF!</definedName>
    <definedName name="POP" localSheetId="1">#REF!</definedName>
    <definedName name="_xlnm.Print_Area" localSheetId="9">'Brief Summary (Report)'!$A$2:$H$12</definedName>
    <definedName name="_xlnm.Print_Area" localSheetId="13">#REF!</definedName>
    <definedName name="_xlnm.Print_Area" localSheetId="8">'Full Summary (Report)'!$A$2:$J$14</definedName>
    <definedName name="_xlnm.Print_Area" localSheetId="15">#REF!</definedName>
    <definedName name="_xlnm.Print_Area" localSheetId="10">'OG 2016 (Report)'!$A$2:$G$47</definedName>
    <definedName name="_xlnm.Print_Area" localSheetId="18">#REF!</definedName>
    <definedName name="_xlnm.Print_Area" localSheetId="17">#REF!</definedName>
    <definedName name="_xlnm.Print_Area" localSheetId="16">#REF!</definedName>
    <definedName name="_xlnm.Print_Area" localSheetId="5">#REF!</definedName>
    <definedName name="_xlnm.Print_Area" localSheetId="20">#REF!</definedName>
    <definedName name="_xlnm.Print_Area">#REF!</definedName>
    <definedName name="_xlnm.Print_Titles" localSheetId="0">Milestone!$1:$1</definedName>
    <definedName name="_xlnm.Print_Titles" localSheetId="2">'RfD (1)'!$1:$1</definedName>
    <definedName name="_xlnm.Print_Titles" localSheetId="1">WP!$1:$1</definedName>
    <definedName name="RECAP" localSheetId="5">#REF!</definedName>
    <definedName name="RECAP" localSheetId="1">#REF!</definedName>
    <definedName name="s">[4]Lists!$A$92:$A$99</definedName>
    <definedName name="SOUKAHARS" localSheetId="5">#REF!</definedName>
    <definedName name="SOUKAHARS" localSheetId="1">#REF!</definedName>
    <definedName name="ssdsq">[5]Lists!$A$103:$A$113</definedName>
    <definedName name="t" localSheetId="5">#REF!</definedName>
    <definedName name="Taxes" localSheetId="9">#REF!</definedName>
    <definedName name="Taxes" localSheetId="13">#REF!</definedName>
    <definedName name="Taxes" localSheetId="8">#REF!</definedName>
    <definedName name="Taxes" localSheetId="15">#REF!</definedName>
    <definedName name="Taxes" localSheetId="10">#REF!</definedName>
    <definedName name="Taxes" localSheetId="18">#REF!</definedName>
    <definedName name="Taxes" localSheetId="17">#REF!</definedName>
    <definedName name="Taxes" localSheetId="16">#REF!</definedName>
    <definedName name="Taxes" localSheetId="5">[1]Lists!$A$7:$A$14</definedName>
    <definedName name="Taxes" localSheetId="20">#REF!</definedName>
    <definedName name="Taxes">#REF!</definedName>
    <definedName name="TRAVAUX01" localSheetId="5">#REF!</definedName>
    <definedName name="TRAVAUX01" localSheetId="1">#REF!</definedName>
    <definedName name="TRAVAUX07" localSheetId="5">#REF!</definedName>
    <definedName name="TRAVAUX07" localSheetId="1">#REF!</definedName>
    <definedName name="TRAVAUX08" localSheetId="5">#REF!</definedName>
    <definedName name="TRAVAUX08" localSheetId="1">#REF!</definedName>
    <definedName name="TRAVAUX10" localSheetId="5">#REF!</definedName>
    <definedName name="TRAVAUX10" localSheetId="1">#REF!</definedName>
    <definedName name="TRAVAUX11" localSheetId="5">#REF!</definedName>
    <definedName name="TRAVAUX11" localSheetId="1">#REF!</definedName>
    <definedName name="TRAVAUX12" localSheetId="5">#REF!</definedName>
    <definedName name="TRAVAUX12" localSheetId="1">#REF!</definedName>
    <definedName name="TRAVAUX13" localSheetId="5">#REF!</definedName>
    <definedName name="TRAVAUX13" localSheetId="1">#REF!</definedName>
    <definedName name="TRAVAUX14" localSheetId="5">#REF!</definedName>
    <definedName name="TRAVAUX14" localSheetId="1">#REF!</definedName>
    <definedName name="TRAVAUX15" localSheetId="5">#REF!</definedName>
    <definedName name="TRAVAUX15" localSheetId="1">#REF!</definedName>
    <definedName name="TRAVAUX20" localSheetId="5">#REF!</definedName>
    <definedName name="TRAVAUX20" localSheetId="1">#REF!</definedName>
    <definedName name="TRAVAUX21" localSheetId="5">#REF!</definedName>
    <definedName name="TRAVAUX21" localSheetId="1">#REF!</definedName>
    <definedName name="TRAVAUX22" localSheetId="5">#REF!</definedName>
    <definedName name="TRAVAUX22" localSheetId="1">#REF!</definedName>
    <definedName name="TRAVAUX25" localSheetId="5">#REF!</definedName>
    <definedName name="TRAVAUX25" localSheetId="1">#REF!</definedName>
    <definedName name="TRAVAUX27" localSheetId="5">#REF!</definedName>
    <definedName name="TRAVAUX27" localSheetId="1">#REF!</definedName>
    <definedName name="TRAVAUX28" localSheetId="5">#REF!</definedName>
    <definedName name="TRAVAUX28" localSheetId="1">#REF!</definedName>
    <definedName name="TRAVAUX29" localSheetId="5">#REF!</definedName>
    <definedName name="TRAVAUX29" localSheetId="1">#REF!</definedName>
    <definedName name="TRAVAUX31" localSheetId="5">#REF!</definedName>
    <definedName name="TRAVAUX31" localSheetId="1">#REF!</definedName>
    <definedName name="TRAVAUX32" localSheetId="5">#REF!</definedName>
    <definedName name="TRAVAUX32" localSheetId="1">#REF!</definedName>
    <definedName name="TRAVAUX33" localSheetId="5">#REF!</definedName>
    <definedName name="TRAVAUX33" localSheetId="1">#REF!</definedName>
    <definedName name="TRAVAUX34" localSheetId="5">#REF!</definedName>
    <definedName name="TRAVAUX34" localSheetId="1">#REF!</definedName>
    <definedName name="TRAVAUX35" localSheetId="5">#REF!</definedName>
    <definedName name="TRAVAUX35" localSheetId="1">#REF!</definedName>
    <definedName name="TRAVAUX36" localSheetId="5">#REF!</definedName>
    <definedName name="TRAVAUX36" localSheetId="1">#REF!</definedName>
    <definedName name="TRAVAUX38" localSheetId="5">#REF!</definedName>
    <definedName name="TRAVAUX38" localSheetId="1">#REF!</definedName>
    <definedName name="TRAVAUX39" localSheetId="5">#REF!</definedName>
    <definedName name="TRAVAUX39" localSheetId="1">#REF!</definedName>
    <definedName name="TRAVAUX40" localSheetId="5">#REF!</definedName>
    <definedName name="TRAVAUX40" localSheetId="1">#REF!</definedName>
    <definedName name="TRAVAUX41" localSheetId="5">#REF!</definedName>
    <definedName name="TRAVAUX41" localSheetId="1">#REF!</definedName>
    <definedName name="TRAVAUX42" localSheetId="5">#REF!</definedName>
    <definedName name="TRAVAUX42" localSheetId="1">#REF!</definedName>
    <definedName name="TRAVAUX43" localSheetId="5">#REF!</definedName>
    <definedName name="TRAVAUX43" localSheetId="1">#REF!</definedName>
    <definedName name="TRAVAUX44" localSheetId="5">#REF!</definedName>
    <definedName name="TRAVAUX44" localSheetId="1">#REF!</definedName>
    <definedName name="TRAVAUX45" localSheetId="5">#REF!</definedName>
    <definedName name="TRAVAUX45" localSheetId="1">#REF!</definedName>
    <definedName name="TRAVAUX47" localSheetId="5">#REF!</definedName>
    <definedName name="TRAVAUX47" localSheetId="1">#REF!</definedName>
    <definedName name="TRAVAUX48" localSheetId="5">#REF!</definedName>
    <definedName name="TRAVAUX48" localSheetId="1">#REF!</definedName>
    <definedName name="TRAVAUX49" localSheetId="5">#REF!</definedName>
    <definedName name="TRAVAUX49" localSheetId="1">#REF!</definedName>
    <definedName name="TRAVAUX50" localSheetId="5">#REF!</definedName>
    <definedName name="TRAVAUX50" localSheetId="1">#REF!</definedName>
    <definedName name="TRAVAUX51" localSheetId="5">#REF!</definedName>
    <definedName name="TRAVAUX51" localSheetId="1">#REF!</definedName>
    <definedName name="TRAVAUX53" localSheetId="5">#REF!</definedName>
    <definedName name="TRAVAUX53" localSheetId="1">#REF!</definedName>
    <definedName name="TRAVAUX58" localSheetId="5">#REF!</definedName>
    <definedName name="TRAVAUX58" localSheetId="1">#REF!</definedName>
    <definedName name="TRAVAUX59" localSheetId="5">#REF!</definedName>
    <definedName name="TRAVAUX59" localSheetId="1">#REF!</definedName>
    <definedName name="TRAVAUX67" localSheetId="5">#REF!</definedName>
    <definedName name="TRAVAUX67" localSheetId="1">#REF!</definedName>
    <definedName name="ZI" localSheetId="5">#REF!</definedName>
    <definedName name="ZI" localSheetId="1">#REF!</definedName>
  </definedNames>
  <calcPr calcId="191029"/>
  <pivotCaches>
    <pivotCache cacheId="0" r:id="rId2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1072" l="1"/>
  <c r="D37" i="1072"/>
  <c r="I14" i="1074" l="1"/>
  <c r="F14" i="1074"/>
  <c r="D23" i="1104" l="1"/>
  <c r="C23" i="1104"/>
  <c r="A23" i="1104"/>
  <c r="E22" i="1104"/>
  <c r="C22" i="1104"/>
  <c r="B22" i="1104"/>
  <c r="A22" i="1104"/>
  <c r="E21" i="1104"/>
  <c r="C21" i="1104"/>
  <c r="B21" i="1104"/>
  <c r="A21" i="1104"/>
  <c r="E20" i="1104"/>
  <c r="C20" i="1104"/>
  <c r="B20" i="1104"/>
  <c r="A20" i="1104"/>
  <c r="F19" i="1104"/>
  <c r="E19" i="1104"/>
  <c r="C19" i="1104"/>
  <c r="B19" i="1104"/>
  <c r="A19" i="1104"/>
  <c r="F18" i="1104"/>
  <c r="C18" i="1104"/>
  <c r="B18" i="1104"/>
  <c r="A18" i="1104"/>
  <c r="E17" i="1104"/>
  <c r="C17" i="1104"/>
  <c r="B17" i="1104"/>
  <c r="A17" i="1104"/>
  <c r="F16" i="1104"/>
  <c r="E16" i="1104"/>
  <c r="C16" i="1104"/>
  <c r="B16" i="1104"/>
  <c r="A16" i="1104"/>
  <c r="E15" i="1104"/>
  <c r="C15" i="1104"/>
  <c r="B15" i="1104"/>
  <c r="A15" i="1104"/>
  <c r="E14" i="1104"/>
  <c r="C14" i="1104"/>
  <c r="B14" i="1104"/>
  <c r="A14" i="1104"/>
  <c r="E13" i="1104"/>
  <c r="C13" i="1104"/>
  <c r="B13" i="1104"/>
  <c r="A13" i="1104"/>
  <c r="E12" i="1104"/>
  <c r="C12" i="1104"/>
  <c r="B12" i="1104"/>
  <c r="A12" i="1104"/>
  <c r="F11" i="1104"/>
  <c r="E11" i="1104"/>
  <c r="C11" i="1104"/>
  <c r="B11" i="1104"/>
  <c r="A11" i="1104"/>
  <c r="E10" i="1104"/>
  <c r="C10" i="1104"/>
  <c r="B10" i="1104"/>
  <c r="A10" i="1104"/>
  <c r="E9" i="1104"/>
  <c r="C9" i="1104"/>
  <c r="B9" i="1104"/>
  <c r="A9" i="1104"/>
  <c r="E8" i="1104"/>
  <c r="C8" i="1104"/>
  <c r="B8" i="1104"/>
  <c r="A8" i="1104"/>
  <c r="F7" i="1104"/>
  <c r="E7" i="1104"/>
  <c r="C7" i="1104"/>
  <c r="B7" i="1104"/>
  <c r="A7" i="1104"/>
  <c r="A47" i="1103"/>
  <c r="H46" i="1103"/>
  <c r="F46" i="1103"/>
  <c r="E46" i="1103"/>
  <c r="D46" i="1103"/>
  <c r="C46" i="1103"/>
  <c r="B46" i="1103"/>
  <c r="A46" i="1103"/>
  <c r="H45" i="1103"/>
  <c r="F45" i="1103"/>
  <c r="E45" i="1103"/>
  <c r="D45" i="1103"/>
  <c r="C45" i="1103"/>
  <c r="B45" i="1103"/>
  <c r="A45" i="1103"/>
  <c r="H44" i="1103"/>
  <c r="F44" i="1103"/>
  <c r="E44" i="1103"/>
  <c r="D44" i="1103"/>
  <c r="C44" i="1103"/>
  <c r="B44" i="1103"/>
  <c r="A44" i="1103"/>
  <c r="H43" i="1103"/>
  <c r="F43" i="1103"/>
  <c r="E43" i="1103"/>
  <c r="D43" i="1103"/>
  <c r="C43" i="1103"/>
  <c r="B43" i="1103"/>
  <c r="A43" i="1103"/>
  <c r="H42" i="1103"/>
  <c r="F42" i="1103"/>
  <c r="E42" i="1103"/>
  <c r="D42" i="1103"/>
  <c r="C42" i="1103"/>
  <c r="B42" i="1103"/>
  <c r="A42" i="1103"/>
  <c r="H41" i="1103"/>
  <c r="F41" i="1103"/>
  <c r="E41" i="1103"/>
  <c r="D41" i="1103"/>
  <c r="C41" i="1103"/>
  <c r="B41" i="1103"/>
  <c r="A41" i="1103"/>
  <c r="H40" i="1103"/>
  <c r="F40" i="1103"/>
  <c r="E40" i="1103"/>
  <c r="D40" i="1103"/>
  <c r="C40" i="1103"/>
  <c r="B40" i="1103"/>
  <c r="A40" i="1103"/>
  <c r="H39" i="1103"/>
  <c r="F39" i="1103"/>
  <c r="E39" i="1103"/>
  <c r="D39" i="1103"/>
  <c r="C39" i="1103"/>
  <c r="B39" i="1103"/>
  <c r="A39" i="1103"/>
  <c r="H38" i="1103"/>
  <c r="F38" i="1103"/>
  <c r="E38" i="1103"/>
  <c r="D38" i="1103"/>
  <c r="C38" i="1103"/>
  <c r="B38" i="1103"/>
  <c r="A38" i="1103"/>
  <c r="H37" i="1103"/>
  <c r="F37" i="1103"/>
  <c r="E37" i="1103"/>
  <c r="D37" i="1103"/>
  <c r="C37" i="1103"/>
  <c r="B37" i="1103"/>
  <c r="A37" i="1103"/>
  <c r="H36" i="1103"/>
  <c r="F36" i="1103"/>
  <c r="E36" i="1103"/>
  <c r="D36" i="1103"/>
  <c r="C36" i="1103"/>
  <c r="B36" i="1103"/>
  <c r="A36" i="1103"/>
  <c r="H35" i="1103"/>
  <c r="F35" i="1103"/>
  <c r="E35" i="1103"/>
  <c r="D35" i="1103"/>
  <c r="C35" i="1103"/>
  <c r="B35" i="1103"/>
  <c r="A35" i="1103"/>
  <c r="H34" i="1103"/>
  <c r="F34" i="1103"/>
  <c r="E34" i="1103"/>
  <c r="D34" i="1103"/>
  <c r="C34" i="1103"/>
  <c r="B34" i="1103"/>
  <c r="A34" i="1103"/>
  <c r="H33" i="1103"/>
  <c r="F33" i="1103"/>
  <c r="E33" i="1103"/>
  <c r="D33" i="1103"/>
  <c r="C33" i="1103"/>
  <c r="B33" i="1103"/>
  <c r="A33" i="1103"/>
  <c r="H32" i="1103"/>
  <c r="F32" i="1103"/>
  <c r="E32" i="1103"/>
  <c r="D32" i="1103"/>
  <c r="C32" i="1103"/>
  <c r="B32" i="1103"/>
  <c r="A32" i="1103"/>
  <c r="H31" i="1103"/>
  <c r="F31" i="1103"/>
  <c r="E31" i="1103"/>
  <c r="D31" i="1103"/>
  <c r="C31" i="1103"/>
  <c r="B31" i="1103"/>
  <c r="A31" i="1103"/>
  <c r="H30" i="1103"/>
  <c r="F30" i="1103"/>
  <c r="E30" i="1103"/>
  <c r="D30" i="1103"/>
  <c r="C30" i="1103"/>
  <c r="B30" i="1103"/>
  <c r="A30" i="1103"/>
  <c r="H29" i="1103"/>
  <c r="F29" i="1103"/>
  <c r="E29" i="1103"/>
  <c r="D29" i="1103"/>
  <c r="C29" i="1103"/>
  <c r="B29" i="1103"/>
  <c r="A29" i="1103"/>
  <c r="H28" i="1103"/>
  <c r="F28" i="1103"/>
  <c r="E28" i="1103"/>
  <c r="D28" i="1103"/>
  <c r="C28" i="1103"/>
  <c r="B28" i="1103"/>
  <c r="A28" i="1103"/>
  <c r="H27" i="1103"/>
  <c r="F27" i="1103"/>
  <c r="E27" i="1103"/>
  <c r="D27" i="1103"/>
  <c r="C27" i="1103"/>
  <c r="B27" i="1103"/>
  <c r="A27" i="1103"/>
  <c r="H26" i="1103"/>
  <c r="F26" i="1103"/>
  <c r="E26" i="1103"/>
  <c r="D26" i="1103"/>
  <c r="C26" i="1103"/>
  <c r="B26" i="1103"/>
  <c r="A26" i="1103"/>
  <c r="H25" i="1103"/>
  <c r="F25" i="1103"/>
  <c r="E25" i="1103"/>
  <c r="D25" i="1103"/>
  <c r="C25" i="1103"/>
  <c r="B25" i="1103"/>
  <c r="A25" i="1103"/>
  <c r="H24" i="1103"/>
  <c r="F24" i="1103"/>
  <c r="E24" i="1103"/>
  <c r="D24" i="1103"/>
  <c r="C24" i="1103"/>
  <c r="B24" i="1103"/>
  <c r="A24" i="1103"/>
  <c r="H23" i="1103"/>
  <c r="F23" i="1103"/>
  <c r="E23" i="1103"/>
  <c r="D23" i="1103"/>
  <c r="C23" i="1103"/>
  <c r="B23" i="1103"/>
  <c r="A23" i="1103"/>
  <c r="H22" i="1103"/>
  <c r="F22" i="1103"/>
  <c r="E22" i="1103"/>
  <c r="D22" i="1103"/>
  <c r="C22" i="1103"/>
  <c r="B22" i="1103"/>
  <c r="A22" i="1103"/>
  <c r="H21" i="1103"/>
  <c r="F21" i="1103"/>
  <c r="E21" i="1103"/>
  <c r="D21" i="1103"/>
  <c r="C21" i="1103"/>
  <c r="B21" i="1103"/>
  <c r="A21" i="1103"/>
  <c r="H20" i="1103"/>
  <c r="F20" i="1103"/>
  <c r="E20" i="1103"/>
  <c r="D20" i="1103"/>
  <c r="C20" i="1103"/>
  <c r="B20" i="1103"/>
  <c r="A20" i="1103"/>
  <c r="H19" i="1103"/>
  <c r="F19" i="1103"/>
  <c r="E19" i="1103"/>
  <c r="D19" i="1103"/>
  <c r="C19" i="1103"/>
  <c r="B19" i="1103"/>
  <c r="A19" i="1103"/>
  <c r="F18" i="1103"/>
  <c r="E18" i="1103"/>
  <c r="D18" i="1103"/>
  <c r="C18" i="1103"/>
  <c r="B18" i="1103"/>
  <c r="A18" i="1103"/>
  <c r="H17" i="1103"/>
  <c r="F17" i="1103"/>
  <c r="E17" i="1103"/>
  <c r="D17" i="1103"/>
  <c r="C17" i="1103"/>
  <c r="B17" i="1103"/>
  <c r="A17" i="1103"/>
  <c r="H16" i="1103"/>
  <c r="F16" i="1103"/>
  <c r="E16" i="1103"/>
  <c r="D16" i="1103"/>
  <c r="C16" i="1103"/>
  <c r="B16" i="1103"/>
  <c r="A16" i="1103"/>
  <c r="H15" i="1103"/>
  <c r="F15" i="1103"/>
  <c r="E15" i="1103"/>
  <c r="D15" i="1103"/>
  <c r="C15" i="1103"/>
  <c r="B15" i="1103"/>
  <c r="A15" i="1103"/>
  <c r="H14" i="1103"/>
  <c r="F14" i="1103"/>
  <c r="E14" i="1103"/>
  <c r="D14" i="1103"/>
  <c r="C14" i="1103"/>
  <c r="B14" i="1103"/>
  <c r="A14" i="1103"/>
  <c r="H13" i="1103"/>
  <c r="F13" i="1103"/>
  <c r="E13" i="1103"/>
  <c r="D13" i="1103"/>
  <c r="C13" i="1103"/>
  <c r="B13" i="1103"/>
  <c r="A13" i="1103"/>
  <c r="H12" i="1103"/>
  <c r="F12" i="1103"/>
  <c r="E12" i="1103"/>
  <c r="D12" i="1103"/>
  <c r="C12" i="1103"/>
  <c r="B12" i="1103"/>
  <c r="A12" i="1103"/>
  <c r="H11" i="1103"/>
  <c r="F11" i="1103"/>
  <c r="E11" i="1103"/>
  <c r="D11" i="1103"/>
  <c r="C11" i="1103"/>
  <c r="B11" i="1103"/>
  <c r="A11" i="1103"/>
  <c r="H10" i="1103"/>
  <c r="F10" i="1103"/>
  <c r="E10" i="1103"/>
  <c r="D10" i="1103"/>
  <c r="C10" i="1103"/>
  <c r="B10" i="1103"/>
  <c r="A10" i="1103"/>
  <c r="H9" i="1103"/>
  <c r="F9" i="1103"/>
  <c r="E9" i="1103"/>
  <c r="D9" i="1103"/>
  <c r="C9" i="1103"/>
  <c r="B9" i="1103"/>
  <c r="A9" i="1103"/>
  <c r="H8" i="1103"/>
  <c r="F8" i="1103"/>
  <c r="E8" i="1103"/>
  <c r="D8" i="1103"/>
  <c r="C8" i="1103"/>
  <c r="B8" i="1103"/>
  <c r="A8" i="1103"/>
  <c r="H7" i="1103"/>
  <c r="F7" i="1103"/>
  <c r="E7" i="1103"/>
  <c r="D7" i="1103"/>
  <c r="C7" i="1103"/>
  <c r="B7" i="1103"/>
  <c r="A7" i="1103"/>
  <c r="F6" i="1104" l="1"/>
  <c r="E6" i="1104"/>
  <c r="C6" i="1104"/>
  <c r="B6" i="1104"/>
  <c r="A6" i="1104"/>
  <c r="F5" i="1104"/>
  <c r="E5" i="1104"/>
  <c r="D5" i="1104"/>
  <c r="C5" i="1104"/>
  <c r="A5" i="1104"/>
  <c r="B5" i="1104"/>
  <c r="B4" i="1104"/>
  <c r="A2" i="1104"/>
  <c r="H6" i="1103"/>
  <c r="F6" i="1103"/>
  <c r="E6" i="1103"/>
  <c r="D6" i="1103"/>
  <c r="C6" i="1103"/>
  <c r="B6" i="1103"/>
  <c r="I5" i="1103"/>
  <c r="H5" i="1103"/>
  <c r="B4" i="1103"/>
  <c r="G5" i="1103"/>
  <c r="F5" i="1103"/>
  <c r="E5" i="1103"/>
  <c r="D5" i="1103"/>
  <c r="C5" i="1103"/>
  <c r="B5" i="1103"/>
  <c r="A6" i="1103"/>
  <c r="A5" i="1103"/>
  <c r="A2" i="1103"/>
  <c r="A2" i="1102"/>
  <c r="A15" i="1102"/>
  <c r="A14" i="1102"/>
  <c r="A12" i="1102"/>
  <c r="A11" i="1102"/>
  <c r="A10" i="1102"/>
  <c r="A9" i="1102"/>
  <c r="A8" i="1102"/>
  <c r="H6" i="1102"/>
  <c r="G6" i="1102"/>
  <c r="F6" i="1102"/>
  <c r="E6" i="1102"/>
  <c r="D6" i="1102"/>
  <c r="C6" i="1102"/>
  <c r="B6" i="1102"/>
  <c r="A6" i="1102"/>
  <c r="H4" i="1102"/>
  <c r="G4" i="1102"/>
  <c r="F4" i="1102"/>
  <c r="E4" i="1102"/>
  <c r="D4" i="1102"/>
  <c r="C4" i="1102"/>
  <c r="B4" i="1102"/>
  <c r="A4" i="1102"/>
  <c r="A17" i="1101"/>
  <c r="A16" i="1101"/>
  <c r="B4" i="1101"/>
  <c r="A2" i="1101"/>
  <c r="A14" i="1101"/>
  <c r="I13" i="1101"/>
  <c r="H13" i="1101"/>
  <c r="G13" i="1101"/>
  <c r="F13" i="1101"/>
  <c r="E13" i="1101"/>
  <c r="D13" i="1101"/>
  <c r="C13" i="1101"/>
  <c r="A13" i="1101"/>
  <c r="I12" i="1101"/>
  <c r="F12" i="1101"/>
  <c r="A12" i="1101"/>
  <c r="I11" i="1101"/>
  <c r="H11" i="1101"/>
  <c r="G11" i="1101"/>
  <c r="F11" i="1101"/>
  <c r="E11" i="1101"/>
  <c r="D11" i="1101"/>
  <c r="A11" i="1101"/>
  <c r="F10" i="1101"/>
  <c r="E10" i="1101"/>
  <c r="D10" i="1101"/>
  <c r="A10" i="1101"/>
  <c r="I8" i="1101"/>
  <c r="H8" i="1101"/>
  <c r="D8" i="1101"/>
  <c r="B8" i="1101"/>
  <c r="A8" i="1101"/>
  <c r="J6" i="1101"/>
  <c r="F6" i="1101"/>
  <c r="B6" i="1101"/>
  <c r="A6" i="1101"/>
  <c r="J4" i="1101"/>
  <c r="I4" i="1101"/>
  <c r="H4" i="1101"/>
  <c r="F4" i="1101"/>
  <c r="E4" i="1101"/>
  <c r="D4" i="1101"/>
  <c r="C4" i="1101"/>
  <c r="A4" i="1101"/>
  <c r="C12" i="1074" l="1"/>
  <c r="C10" i="1074"/>
  <c r="B12" i="1074"/>
  <c r="B10" i="1074"/>
  <c r="I10" i="1074"/>
  <c r="G11" i="1075"/>
  <c r="G11" i="1102" s="1"/>
  <c r="F11" i="1075"/>
  <c r="F11" i="1102" s="1"/>
  <c r="E11" i="1075"/>
  <c r="E11" i="1102" s="1"/>
  <c r="G10" i="1075"/>
  <c r="G9" i="1075"/>
  <c r="G9" i="1102" s="1"/>
  <c r="F9" i="1075"/>
  <c r="F9" i="1102" s="1"/>
  <c r="E9" i="1075"/>
  <c r="E9" i="1102" s="1"/>
  <c r="C9" i="1075"/>
  <c r="C9" i="1102" s="1"/>
  <c r="C11" i="1075"/>
  <c r="C11" i="1102" s="1"/>
  <c r="E8" i="1075"/>
  <c r="E8" i="1102" s="1"/>
  <c r="G10" i="1102" l="1"/>
  <c r="G12" i="1075"/>
  <c r="C12" i="1101"/>
  <c r="C14" i="1074"/>
  <c r="C14" i="1101" s="1"/>
  <c r="B12" i="1101"/>
  <c r="B10" i="1101"/>
  <c r="C11" i="1074"/>
  <c r="C11" i="1101" s="1"/>
  <c r="B11" i="1074"/>
  <c r="B11" i="1101" s="1"/>
  <c r="G8" i="1075"/>
  <c r="G8" i="1102" s="1"/>
  <c r="I10" i="1101"/>
  <c r="D8" i="1075"/>
  <c r="D8" i="1102" s="1"/>
  <c r="C10" i="1101"/>
  <c r="D10" i="1075"/>
  <c r="D10" i="1102" l="1"/>
  <c r="B9" i="1075"/>
  <c r="B9" i="1102" s="1"/>
  <c r="D9" i="1075"/>
  <c r="H9" i="1075" l="1"/>
  <c r="H9" i="1102" s="1"/>
  <c r="D9" i="1102"/>
  <c r="H14" i="1074"/>
  <c r="G14" i="1074"/>
  <c r="G10" i="1074" l="1"/>
  <c r="G12" i="1101"/>
  <c r="H10" i="1074"/>
  <c r="H12" i="1101"/>
  <c r="C10" i="1075"/>
  <c r="C10" i="1102" l="1"/>
  <c r="C12" i="1075"/>
  <c r="H10" i="1101"/>
  <c r="C8" i="1075"/>
  <c r="C8" i="1102" s="1"/>
  <c r="G10" i="1101"/>
  <c r="B8" i="1075"/>
  <c r="B8" i="1102" s="1"/>
  <c r="B24" i="1090"/>
  <c r="B23" i="1104" s="1"/>
  <c r="D23" i="1090"/>
  <c r="D22" i="1104" s="1"/>
  <c r="D22" i="1090"/>
  <c r="D21" i="1104" s="1"/>
  <c r="D21" i="1090"/>
  <c r="D20" i="1104" s="1"/>
  <c r="D20" i="1090"/>
  <c r="D19" i="1104" s="1"/>
  <c r="E19" i="1090"/>
  <c r="E18" i="1104" s="1"/>
  <c r="D19" i="1090"/>
  <c r="D18" i="1104" s="1"/>
  <c r="D18" i="1090"/>
  <c r="D17" i="1104" s="1"/>
  <c r="D16" i="1090"/>
  <c r="D15" i="1104" s="1"/>
  <c r="D15" i="1090"/>
  <c r="D14" i="1104" s="1"/>
  <c r="D14" i="1090"/>
  <c r="D13" i="1104" s="1"/>
  <c r="D13" i="1090"/>
  <c r="D12" i="1104" s="1"/>
  <c r="D12" i="1090"/>
  <c r="D11" i="1104" s="1"/>
  <c r="D11" i="1090"/>
  <c r="D10" i="1104" s="1"/>
  <c r="D10" i="1090"/>
  <c r="D9" i="1104" s="1"/>
  <c r="D9" i="1090"/>
  <c r="D8" i="1104" s="1"/>
  <c r="D8" i="1090"/>
  <c r="D7" i="1104" s="1"/>
  <c r="D7" i="1090"/>
  <c r="D6" i="1104" s="1"/>
  <c r="F11" i="1090" l="1"/>
  <c r="F10" i="1104" s="1"/>
  <c r="F15" i="1090"/>
  <c r="F14" i="1104" s="1"/>
  <c r="E24" i="1090"/>
  <c r="E23" i="1104" s="1"/>
  <c r="F23" i="1090"/>
  <c r="F22" i="1104" s="1"/>
  <c r="F16" i="1090"/>
  <c r="F15" i="1104" s="1"/>
  <c r="F9" i="1090"/>
  <c r="F8" i="1104" s="1"/>
  <c r="F13" i="1090"/>
  <c r="F12" i="1104" s="1"/>
  <c r="F18" i="1090"/>
  <c r="F17" i="1104" s="1"/>
  <c r="F21" i="1090"/>
  <c r="F20" i="1104" s="1"/>
  <c r="F10" i="1090"/>
  <c r="F9" i="1104" s="1"/>
  <c r="F14" i="1090"/>
  <c r="F13" i="1104" s="1"/>
  <c r="F22" i="1090"/>
  <c r="F21" i="1104" s="1"/>
  <c r="D17" i="1090"/>
  <c r="D16" i="1104" s="1"/>
  <c r="F24" i="1090" l="1"/>
  <c r="F23" i="1104" s="1"/>
  <c r="H18" i="1072"/>
  <c r="H18" i="1103" s="1"/>
  <c r="G6" i="1072"/>
  <c r="G6" i="1103" s="1"/>
  <c r="G12" i="1102" l="1"/>
  <c r="I14" i="1101"/>
  <c r="G34" i="1072"/>
  <c r="G34" i="1103" s="1"/>
  <c r="G44" i="1072"/>
  <c r="G44" i="1103" s="1"/>
  <c r="J8" i="1074" l="1"/>
  <c r="J8" i="1101" s="1"/>
  <c r="G8" i="1074"/>
  <c r="G8" i="1101" s="1"/>
  <c r="F8" i="1074"/>
  <c r="F8" i="1101" s="1"/>
  <c r="E8" i="1074"/>
  <c r="E8" i="1101" s="1"/>
  <c r="C8" i="1074"/>
  <c r="C8" i="1101" s="1"/>
  <c r="I6" i="1074"/>
  <c r="I6" i="1101" s="1"/>
  <c r="H6" i="1074"/>
  <c r="H6" i="1101" s="1"/>
  <c r="G6" i="1074"/>
  <c r="G6" i="1101" s="1"/>
  <c r="E6" i="1074"/>
  <c r="E6" i="1101" s="1"/>
  <c r="D6" i="1074"/>
  <c r="D6" i="1101" s="1"/>
  <c r="C6" i="1074"/>
  <c r="C6" i="1101" s="1"/>
  <c r="G4" i="1074"/>
  <c r="G4" i="1101" s="1"/>
  <c r="F47" i="1072" l="1"/>
  <c r="F47" i="1103" s="1"/>
  <c r="G9" i="1072"/>
  <c r="G9" i="1103" s="1"/>
  <c r="E47" i="1072"/>
  <c r="E47" i="1103" s="1"/>
  <c r="G22" i="1072"/>
  <c r="G22" i="1103" s="1"/>
  <c r="G15" i="1072"/>
  <c r="G15" i="1103" s="1"/>
  <c r="G11" i="1072"/>
  <c r="G11" i="1103" s="1"/>
  <c r="I44" i="1072"/>
  <c r="I44" i="1103" s="1"/>
  <c r="G43" i="1072"/>
  <c r="G43" i="1103" s="1"/>
  <c r="G40" i="1072"/>
  <c r="G40" i="1103" s="1"/>
  <c r="G41" i="1072"/>
  <c r="G41" i="1103" s="1"/>
  <c r="G37" i="1072"/>
  <c r="G37" i="1103" s="1"/>
  <c r="G36" i="1072"/>
  <c r="G36" i="1103" s="1"/>
  <c r="G32" i="1072"/>
  <c r="G32" i="1103" s="1"/>
  <c r="G31" i="1072"/>
  <c r="G31" i="1103" s="1"/>
  <c r="G14" i="1072"/>
  <c r="G14" i="1103" s="1"/>
  <c r="G28" i="1072"/>
  <c r="G28" i="1103" s="1"/>
  <c r="G24" i="1072"/>
  <c r="G24" i="1103" s="1"/>
  <c r="G23" i="1072"/>
  <c r="G23" i="1103" s="1"/>
  <c r="G20" i="1072"/>
  <c r="G20" i="1103" s="1"/>
  <c r="G19" i="1072"/>
  <c r="G19" i="1103" s="1"/>
  <c r="G16" i="1072"/>
  <c r="G16" i="1103" s="1"/>
  <c r="G12" i="1072"/>
  <c r="G12" i="1103" s="1"/>
  <c r="I34" i="1072"/>
  <c r="I34" i="1103" s="1"/>
  <c r="G8" i="1072"/>
  <c r="G8" i="1103" s="1"/>
  <c r="G7" i="1072"/>
  <c r="G7" i="1103" s="1"/>
  <c r="I28" i="1072" l="1"/>
  <c r="I28" i="1103" s="1"/>
  <c r="I36" i="1072"/>
  <c r="I36" i="1103" s="1"/>
  <c r="I43" i="1072"/>
  <c r="I43" i="1103" s="1"/>
  <c r="I14" i="1072"/>
  <c r="I14" i="1103" s="1"/>
  <c r="I37" i="1072"/>
  <c r="I37" i="1103" s="1"/>
  <c r="I31" i="1072"/>
  <c r="I31" i="1103" s="1"/>
  <c r="I41" i="1072"/>
  <c r="I41" i="1103" s="1"/>
  <c r="I11" i="1072"/>
  <c r="I11" i="1103" s="1"/>
  <c r="I9" i="1072"/>
  <c r="I9" i="1103" s="1"/>
  <c r="I8" i="1072"/>
  <c r="I8" i="1103" s="1"/>
  <c r="I7" i="1072"/>
  <c r="I7" i="1103" s="1"/>
  <c r="I24" i="1072"/>
  <c r="I24" i="1103" s="1"/>
  <c r="I32" i="1072"/>
  <c r="I32" i="1103" s="1"/>
  <c r="G39" i="1072"/>
  <c r="G39" i="1103" s="1"/>
  <c r="D47" i="1072"/>
  <c r="G46" i="1072"/>
  <c r="G46" i="1103" s="1"/>
  <c r="G27" i="1072"/>
  <c r="G27" i="1103" s="1"/>
  <c r="G35" i="1072"/>
  <c r="G35" i="1103" s="1"/>
  <c r="G30" i="1072"/>
  <c r="G30" i="1103" s="1"/>
  <c r="G26" i="1072"/>
  <c r="G26" i="1103" s="1"/>
  <c r="G18" i="1072"/>
  <c r="G18" i="1103" s="1"/>
  <c r="G13" i="1072"/>
  <c r="G13" i="1103" s="1"/>
  <c r="G10" i="1072"/>
  <c r="G10" i="1103" s="1"/>
  <c r="C47" i="1072"/>
  <c r="C47" i="1103" s="1"/>
  <c r="B47" i="1072"/>
  <c r="B47" i="1103" s="1"/>
  <c r="G17" i="1072"/>
  <c r="G17" i="1103" s="1"/>
  <c r="G21" i="1072"/>
  <c r="G21" i="1103" s="1"/>
  <c r="G25" i="1072"/>
  <c r="G25" i="1103" s="1"/>
  <c r="G29" i="1072"/>
  <c r="G29" i="1103" s="1"/>
  <c r="G33" i="1072"/>
  <c r="G33" i="1103" s="1"/>
  <c r="G38" i="1072"/>
  <c r="G38" i="1103" s="1"/>
  <c r="G42" i="1072"/>
  <c r="G42" i="1103" s="1"/>
  <c r="G45" i="1072"/>
  <c r="G45" i="1103" s="1"/>
  <c r="I19" i="1072"/>
  <c r="I19" i="1103" s="1"/>
  <c r="I23" i="1072"/>
  <c r="I23" i="1103" s="1"/>
  <c r="I12" i="1072"/>
  <c r="I12" i="1103" s="1"/>
  <c r="I15" i="1072"/>
  <c r="I15" i="1103" s="1"/>
  <c r="I16" i="1072"/>
  <c r="I16" i="1103" s="1"/>
  <c r="I20" i="1072"/>
  <c r="I20" i="1103" s="1"/>
  <c r="I22" i="1072"/>
  <c r="I22" i="1103" s="1"/>
  <c r="I40" i="1072"/>
  <c r="I40" i="1103" s="1"/>
  <c r="H47" i="1072"/>
  <c r="H47" i="1103" s="1"/>
  <c r="D47" i="1103" l="1"/>
  <c r="B13" i="1074"/>
  <c r="I38" i="1072"/>
  <c r="I38" i="1103" s="1"/>
  <c r="I21" i="1072"/>
  <c r="I21" i="1103" s="1"/>
  <c r="I10" i="1072"/>
  <c r="I10" i="1103" s="1"/>
  <c r="I30" i="1072"/>
  <c r="I30" i="1103" s="1"/>
  <c r="I33" i="1072"/>
  <c r="I33" i="1103" s="1"/>
  <c r="I17" i="1072"/>
  <c r="I17" i="1103" s="1"/>
  <c r="I13" i="1072"/>
  <c r="I13" i="1103" s="1"/>
  <c r="I35" i="1072"/>
  <c r="I35" i="1103" s="1"/>
  <c r="I39" i="1072"/>
  <c r="I39" i="1103" s="1"/>
  <c r="I45" i="1072"/>
  <c r="I45" i="1103" s="1"/>
  <c r="I29" i="1072"/>
  <c r="I29" i="1103" s="1"/>
  <c r="E12" i="1074"/>
  <c r="E14" i="1074" s="1"/>
  <c r="I18" i="1072"/>
  <c r="I18" i="1103" s="1"/>
  <c r="I27" i="1072"/>
  <c r="I27" i="1103" s="1"/>
  <c r="I42" i="1072"/>
  <c r="I42" i="1103" s="1"/>
  <c r="I25" i="1072"/>
  <c r="I25" i="1103" s="1"/>
  <c r="I26" i="1072"/>
  <c r="I26" i="1103" s="1"/>
  <c r="I46" i="1072"/>
  <c r="I46" i="1103" s="1"/>
  <c r="D12" i="1074"/>
  <c r="D14" i="1074" s="1"/>
  <c r="G47" i="1072"/>
  <c r="G47" i="1103" s="1"/>
  <c r="I6" i="1072"/>
  <c r="B13" i="1101" l="1"/>
  <c r="D11" i="1075"/>
  <c r="B11" i="1075"/>
  <c r="B11" i="1102" s="1"/>
  <c r="B14" i="1074"/>
  <c r="B14" i="1101" s="1"/>
  <c r="J13" i="1074"/>
  <c r="J13" i="1101" s="1"/>
  <c r="E10" i="1075"/>
  <c r="D12" i="1101"/>
  <c r="B10" i="1075"/>
  <c r="I47" i="1072"/>
  <c r="I47" i="1103" s="1"/>
  <c r="I6" i="1103"/>
  <c r="E14" i="1101"/>
  <c r="E12" i="1101"/>
  <c r="D14" i="1101"/>
  <c r="E10" i="1102" l="1"/>
  <c r="E12" i="1075"/>
  <c r="D11" i="1102"/>
  <c r="H11" i="1075"/>
  <c r="H11" i="1102" s="1"/>
  <c r="D12" i="1075"/>
  <c r="D12" i="1102" s="1"/>
  <c r="B10" i="1102"/>
  <c r="B12" i="1075"/>
  <c r="A4" i="901"/>
  <c r="A5" i="901" s="1"/>
  <c r="A6" i="901" s="1"/>
  <c r="A7" i="901" s="1"/>
  <c r="A8" i="901" s="1"/>
  <c r="A9" i="901" s="1"/>
  <c r="A10" i="901" s="1"/>
  <c r="A11" i="901" s="1"/>
  <c r="A12" i="901" s="1"/>
  <c r="A14" i="901" s="1"/>
  <c r="A15" i="901" s="1"/>
  <c r="A16" i="901" s="1"/>
  <c r="A17" i="901" s="1"/>
  <c r="A18" i="901" s="1"/>
  <c r="A19" i="901" s="1"/>
  <c r="A21" i="901" s="1"/>
  <c r="A22" i="901" s="1"/>
  <c r="J11" i="1074" l="1"/>
  <c r="J11" i="1101" s="1"/>
  <c r="E12" i="1102" l="1"/>
  <c r="F14" i="1101"/>
  <c r="F8" i="1075"/>
  <c r="J10" i="1074"/>
  <c r="J10" i="1101" s="1"/>
  <c r="C12" i="1102" l="1"/>
  <c r="H14" i="1101"/>
  <c r="H8" i="1075"/>
  <c r="H8" i="1102" s="1"/>
  <c r="F8" i="1102"/>
  <c r="F10" i="1075"/>
  <c r="F12" i="1075" s="1"/>
  <c r="G14" i="1101"/>
  <c r="J12" i="1074"/>
  <c r="J12" i="1101" l="1"/>
  <c r="J14" i="1074"/>
  <c r="J14" i="1101" s="1"/>
  <c r="H10" i="1075"/>
  <c r="F10" i="1102"/>
  <c r="B12" i="1102"/>
  <c r="H10" i="1102" l="1"/>
  <c r="H12" i="1075"/>
  <c r="H12" i="1102" s="1"/>
  <c r="F12" i="1102"/>
</calcChain>
</file>

<file path=xl/sharedStrings.xml><?xml version="1.0" encoding="utf-8"?>
<sst xmlns="http://schemas.openxmlformats.org/spreadsheetml/2006/main" count="4010" uniqueCount="1453">
  <si>
    <t>Total payments</t>
  </si>
  <si>
    <t>Total</t>
  </si>
  <si>
    <t>Comment</t>
  </si>
  <si>
    <t>N°</t>
  </si>
  <si>
    <t>Difference</t>
  </si>
  <si>
    <t>%</t>
  </si>
  <si>
    <t>No.</t>
  </si>
  <si>
    <t>Company</t>
  </si>
  <si>
    <t>Description</t>
  </si>
  <si>
    <t>Unreconciled difference</t>
  </si>
  <si>
    <t>Activity</t>
  </si>
  <si>
    <t>Finalised</t>
  </si>
  <si>
    <t>No</t>
  </si>
  <si>
    <t>Positive differences</t>
  </si>
  <si>
    <t>Negative differences</t>
  </si>
  <si>
    <t>check</t>
  </si>
  <si>
    <t>Revenue stream</t>
  </si>
  <si>
    <t>Total Basic payments</t>
  </si>
  <si>
    <t>difference beginning</t>
  </si>
  <si>
    <t>difference end</t>
  </si>
  <si>
    <t>difference end per company</t>
  </si>
  <si>
    <t>Total payments declared</t>
  </si>
  <si>
    <t>difference end per payment</t>
  </si>
  <si>
    <t xml:space="preserve"> </t>
  </si>
  <si>
    <t>Sector</t>
  </si>
  <si>
    <t>Oil &amp; Gas</t>
  </si>
  <si>
    <t/>
  </si>
  <si>
    <t>HMRC</t>
  </si>
  <si>
    <t>Mainstream CT</t>
  </si>
  <si>
    <t>BP</t>
  </si>
  <si>
    <t>Cairn Energy PLC</t>
  </si>
  <si>
    <t xml:space="preserve">Centrica Energy E&amp;P </t>
  </si>
  <si>
    <t>ConocoPhillips</t>
  </si>
  <si>
    <t>Dana Petroleum</t>
  </si>
  <si>
    <t>Eni UK Limited</t>
  </si>
  <si>
    <t xml:space="preserve">ExxonMobil </t>
  </si>
  <si>
    <t>IGas Energy Group</t>
  </si>
  <si>
    <t>Ithaca Energy (UK) Limited</t>
  </si>
  <si>
    <t>JX Nippon Exploration and Production (U.K.) Limited</t>
  </si>
  <si>
    <t xml:space="preserve">Marathon Oil </t>
  </si>
  <si>
    <t>Murphy Petroleum Limited</t>
  </si>
  <si>
    <t xml:space="preserve">OMV (U.K.) Limited </t>
  </si>
  <si>
    <t>Perenco UK</t>
  </si>
  <si>
    <t>Statoil (UK) Limited</t>
  </si>
  <si>
    <t>Suncor Energy UK</t>
  </si>
  <si>
    <t>Tullow Oil plc</t>
  </si>
  <si>
    <t>Marubeni North Sea Limited</t>
  </si>
  <si>
    <t>CNR International</t>
  </si>
  <si>
    <t>EnQuest PLC</t>
  </si>
  <si>
    <t>Idemitsu Petroleum UK Ltd.</t>
  </si>
  <si>
    <t>Dyas UK Ltd and EOG Ltd</t>
  </si>
  <si>
    <t>Apache North Sea</t>
  </si>
  <si>
    <t>Talisman Sinopec Energy UK Limited</t>
  </si>
  <si>
    <t>CalEnergy Resources Group</t>
  </si>
  <si>
    <t>Endeavour Corp</t>
  </si>
  <si>
    <t>Faroe Petroleum</t>
  </si>
  <si>
    <t>SSE</t>
  </si>
  <si>
    <t>Taqa Global</t>
  </si>
  <si>
    <t>Mitsui E&amp;P UK Ltd</t>
  </si>
  <si>
    <t>Caithness Petroleum</t>
  </si>
  <si>
    <t>Cluff Natural Resources</t>
  </si>
  <si>
    <t>Enovation Resources Ltd</t>
  </si>
  <si>
    <t>Gazprom Germania</t>
  </si>
  <si>
    <t>Northpet</t>
  </si>
  <si>
    <t>One BV</t>
  </si>
  <si>
    <t>Sherritt</t>
  </si>
  <si>
    <t>Sojitz</t>
  </si>
  <si>
    <t>Arevon Energy</t>
  </si>
  <si>
    <t>Scottish Power</t>
  </si>
  <si>
    <t>info@caithnesspetroleum.com</t>
  </si>
  <si>
    <t>admin@cluffnaturalresources.com</t>
  </si>
  <si>
    <t>investor@sherritt.com; communications@sherritt.com</t>
  </si>
  <si>
    <t>enquiries@arevonenergy.com</t>
  </si>
  <si>
    <t>yes</t>
  </si>
  <si>
    <t>Aggregate Industries UK Ltd</t>
  </si>
  <si>
    <t>Brett Group</t>
  </si>
  <si>
    <t>Hope Construction Materials</t>
  </si>
  <si>
    <t>Britannia Aggregates Ltd</t>
  </si>
  <si>
    <t>Deme Building Materials</t>
  </si>
  <si>
    <t>Kendall Brothers (Portsmouth) Ltd</t>
  </si>
  <si>
    <t>Volker Dredging Ltd</t>
  </si>
  <si>
    <t>HJ Banks &amp; Company</t>
  </si>
  <si>
    <t xml:space="preserve">UK Coal Surface Mines &amp; UKCSMR </t>
  </si>
  <si>
    <t>Compass Minerals- Winsford Salt Mine</t>
  </si>
  <si>
    <t>Maersk Oil North Sea UK Limited</t>
  </si>
  <si>
    <t>PRT</t>
  </si>
  <si>
    <t>Petroleum Revenue Tax (PRT)</t>
  </si>
  <si>
    <t>Petroleum Licence Fees</t>
  </si>
  <si>
    <t>Extractive companies
(£ thousand)</t>
  </si>
  <si>
    <t>Government
(£ thousand)</t>
  </si>
  <si>
    <t>Extractive companies</t>
  </si>
  <si>
    <t>Difference
(£ thousand)</t>
  </si>
  <si>
    <t>Corporation Tax</t>
  </si>
  <si>
    <t>Ring Fence CT and Supplementary Charge (RFCT &amp; SC)</t>
  </si>
  <si>
    <t>Payments to the Crown Estate</t>
  </si>
  <si>
    <t>Section 106 (Town and Country Planning Act 1990) Payments</t>
  </si>
  <si>
    <t>Coal Authority Licensing and Permissions Charges</t>
  </si>
  <si>
    <t>Nippon (pb negative or positive amount)</t>
  </si>
  <si>
    <t>Difference in companies' name / next time we need to obtain the URT</t>
  </si>
  <si>
    <t>HMRC in £ VS Companies in K£</t>
  </si>
  <si>
    <t>revenues relating to oil  pipeline and telecoms rental would be out of scope</t>
  </si>
  <si>
    <t>to be excluded</t>
  </si>
  <si>
    <t>Materiality by tax ??? It is prefereable to use a materiality by company</t>
  </si>
  <si>
    <t xml:space="preserve">Unilateral disclosure </t>
  </si>
  <si>
    <t>A specific scoping study should be carried out in order to provide a picture of the mining sector in UK</t>
  </si>
  <si>
    <t>It was confirmed that payments would include any penalties or interest as these are impossible to separate at the payment stage. [MSG held on 9 September 2014]</t>
  </si>
  <si>
    <t>Aggregates Levy out of scope [MSG held on 4 February 2014]</t>
  </si>
  <si>
    <r>
      <t xml:space="preserve">We recommend to include those payments. </t>
    </r>
    <r>
      <rPr>
        <b/>
        <sz val="8"/>
        <color indexed="10"/>
        <rFont val="Arial"/>
        <family val="2"/>
      </rPr>
      <t>(Reference : xxxx)</t>
    </r>
  </si>
  <si>
    <t>Employment Taxes &amp; VAT &amp; …. are excluded from the scope of UK EITI.  [MSG held on 3 December 2013]</t>
  </si>
  <si>
    <t>Recommendation</t>
  </si>
  <si>
    <t>Issue</t>
  </si>
  <si>
    <t>Coal Authority</t>
  </si>
  <si>
    <t>Submission of summary data</t>
  </si>
  <si>
    <t>Completion and reporting</t>
  </si>
  <si>
    <t>29 Feb</t>
  </si>
  <si>
    <t>Submission of the final Reconciliation Report</t>
  </si>
  <si>
    <t>22 Feb</t>
  </si>
  <si>
    <t>15 Feb</t>
  </si>
  <si>
    <t>Analysis of comments on draft Reconciliation Report</t>
  </si>
  <si>
    <t>8 Feb</t>
  </si>
  <si>
    <t>1 Feb</t>
  </si>
  <si>
    <t>Submission of the draft reconciliation report</t>
  </si>
  <si>
    <t>Preparation of the draft reconciliation report</t>
  </si>
  <si>
    <t>28 Dec</t>
  </si>
  <si>
    <t>21 Dec</t>
  </si>
  <si>
    <t>- Preparation of the draft reconciliation report</t>
  </si>
  <si>
    <t>- Closing meeting</t>
  </si>
  <si>
    <t>- Follow up inconsistent reports and resolving discrepancies</t>
  </si>
  <si>
    <t>Analysis and Investigation of discrepancies</t>
  </si>
  <si>
    <t>14 Dec</t>
  </si>
  <si>
    <t>Follow up inconsistent reports and resolving discrepancies</t>
  </si>
  <si>
    <t>7 Dec</t>
  </si>
  <si>
    <t>Discrepancies analysis</t>
  </si>
  <si>
    <t>data compilation and payment reconciliation</t>
  </si>
  <si>
    <t>Start data compilation and payment reconciliation</t>
  </si>
  <si>
    <t>Submission to initial reconciliation report to MSG</t>
  </si>
  <si>
    <t>Data collection and initial reconciliation</t>
  </si>
  <si>
    <t>Initial reconciliation report</t>
  </si>
  <si>
    <t>data collection and analysis</t>
  </si>
  <si>
    <t>31 Aug</t>
  </si>
  <si>
    <t>24 Aug</t>
  </si>
  <si>
    <t>17 Aug</t>
  </si>
  <si>
    <t>10 Aug</t>
  </si>
  <si>
    <t>3 Aug</t>
  </si>
  <si>
    <t>3 August</t>
  </si>
  <si>
    <t>27 July</t>
  </si>
  <si>
    <t>20 July</t>
  </si>
  <si>
    <t>Move to data collection and analysis</t>
  </si>
  <si>
    <t>Receiving and following up of the submission of completed reporting templates</t>
  </si>
  <si>
    <t>13 July</t>
  </si>
  <si>
    <t>Collection and initial reconciliation</t>
  </si>
  <si>
    <t>6 July</t>
  </si>
  <si>
    <t>29 June</t>
  </si>
  <si>
    <t>22 June</t>
  </si>
  <si>
    <t>15 June</t>
  </si>
  <si>
    <t>8 June</t>
  </si>
  <si>
    <t>1 June</t>
  </si>
  <si>
    <t>Distribution of reporting packages</t>
  </si>
  <si>
    <t>25 May</t>
  </si>
  <si>
    <t>Finalisation of the inception report with submission to the MSG by the end of the week</t>
  </si>
  <si>
    <t>Preliminary analysis</t>
  </si>
  <si>
    <t>18 May</t>
  </si>
  <si>
    <t>Preparation of the inception report</t>
  </si>
  <si>
    <t>11 May</t>
  </si>
  <si>
    <t>Design of reporting template</t>
  </si>
  <si>
    <t>4 may</t>
  </si>
  <si>
    <t>27 April</t>
  </si>
  <si>
    <t>Review of EITI scope</t>
  </si>
  <si>
    <t>20 April</t>
  </si>
  <si>
    <t>13 April</t>
  </si>
  <si>
    <t>6 April</t>
  </si>
  <si>
    <t>19 May</t>
  </si>
  <si>
    <t>Meeting with UK EITI Stakeholders (should be MSG but may have to happen without government).  May need to adapt and talk to sub-group leaders.</t>
  </si>
  <si>
    <t>12 May</t>
  </si>
  <si>
    <t>Opening meeting and validation of initial reconciliation work plan</t>
  </si>
  <si>
    <t>1 May</t>
  </si>
  <si>
    <t>Contract signed (some time in previous week)</t>
  </si>
  <si>
    <t>planning</t>
  </si>
  <si>
    <t>4 May</t>
  </si>
  <si>
    <t>30 March</t>
  </si>
  <si>
    <t>Actual date</t>
  </si>
  <si>
    <t>Milestone description</t>
  </si>
  <si>
    <t>Phase</t>
  </si>
  <si>
    <t>Stage</t>
  </si>
  <si>
    <t>MS proposed date</t>
  </si>
  <si>
    <t>Date (week starting)</t>
  </si>
  <si>
    <t>Week</t>
  </si>
  <si>
    <t>Check final list of extractive companies included in the reconciliation scope and see if there is any which is a Moore Stephens client</t>
  </si>
  <si>
    <t>i.</t>
  </si>
  <si>
    <t>Additional work (outside ToR)</t>
  </si>
  <si>
    <t>The Independent Administrator should prepare and, following approval by the MSG of the Independent Administrator’s Final Report, submit summary data from the Independent Administrator’s Final Report (i.e. that year’s EITI Report) electronically to the International Secretariat in accordance with the standardised reporting format available from the International Secretariat (Requirement 5.3(b) of the EITI Standard).</t>
  </si>
  <si>
    <t xml:space="preserve">The MSG will endorse the Independent Administrator’s Final Report for each reporting period prior to its publication, on the MSG’s behalf, by BIS.  </t>
  </si>
  <si>
    <t xml:space="preserve">The EITI Standard encourages data in EITI Reports to be machine readable and a sub-group of the MSG has been formed to consider how much information should be presented in this way.  The Independent Administrator should be willing to present relevant data in the Independent Administrator’s Final Report in a machine-readable open data format should the MSG so request.  </t>
  </si>
  <si>
    <t>The Independent Administrator should prepare a final report addressing any issues raised in the MSG’s review of the Independent Administrator’s Draft Report.  Where stakeholders other than the Independent Administrator wish to include additional comments in, or opinions on, the Independent Administrator’s Final Report, the authorship should be clearly indicated.</t>
  </si>
  <si>
    <t>Independent Administrator’s Final Report</t>
  </si>
  <si>
    <t>Phase 5</t>
  </si>
  <si>
    <t>- First EITI Report</t>
  </si>
  <si>
    <t>-</t>
  </si>
  <si>
    <t>N/A</t>
  </si>
  <si>
    <t>Following the first EITI Report, where previous EITI Reports have recommended corrective actions and reforms, the Independent Administrator should comment on the progress in implementing those measures (Requirement 5.3(f) of the EITI Standard). The Independent Administrator should make recommendations for strengthening the reporting process in the future, including any recommendations regarding audit practices and reforms needed to bring them in line with international standards.</t>
  </si>
  <si>
    <t>- To be included in the reporting template</t>
  </si>
  <si>
    <t>f)   Document whether the participating companies and government entities had their financial statements audited in the financial year(s) covered by the EITI Report. Any gaps or weaknesses must be disclosed. Where audited financial statements are publicly available, it is recommended that the EITI Report advises readers on how to access this information (Requirement 5.3(e) of the EITI Standard).</t>
  </si>
  <si>
    <t>e)  Include an assessment of whether all companies and government entities within the agreed scope of the EITI reporting process provided the requested information. Any gaps or weaknesses in reporting to the Independent Administrator must be disclosed in the EITI Report, including naming any entities that failed to comply with the agreed procedures, and an assessment of whether this is likely to have had material impact on the comprehensiveness of the report (Requirement 5.3(d) of the EITI Standard);</t>
  </si>
  <si>
    <t>d)  Based on the government's disclosure of total revenues as per Requirement 4.2(b) of the EITI Standard, indicate the coverage of the reconciliation exercise;</t>
  </si>
  <si>
    <t xml:space="preserve">c)  Include an assessment from the Independent Administrator on the comprehensiveness and reliability of the data presented, including an informative summary of the work performed by the Independent Administrator and the limitations of the assessment provided; </t>
  </si>
  <si>
    <t xml:space="preserve">b)  Include a description of each revenue stream, related materiality definitions and thresholds (Requirement 4.1 of the EITI Standard); </t>
  </si>
  <si>
    <t>a)  Describe the methodology adopted for the reconciliation of company payments and government revenues, and demonstrate the application of international professional standards;</t>
  </si>
  <si>
    <t>The Independent Administrator’s Draft Report should:</t>
  </si>
  <si>
    <t xml:space="preserve">The Independent Administrator should prepare a draft Independent Administrator’s report that comprehensively reconciles the information disclosed by the reporting entities, identifying any discrepancies. </t>
  </si>
  <si>
    <t xml:space="preserve">The Independent Administrator is mandated to contact the reporting entities in seeking to clarify any discrepancies in the reported data. </t>
  </si>
  <si>
    <t>Investigation of discrepancies and Independent Administrator’s Draft Report</t>
  </si>
  <si>
    <t>Phase 4</t>
  </si>
  <si>
    <t>Following the initial reconciliation, the Independent Administrator and MSG should consider the level of an acceptable margin of error in determining which discrepancies should be further investigated.</t>
  </si>
  <si>
    <t>The Independent Administrator should prepare an Initial Reconciliation Report based on the reported (unadjusted) data for consideration by the MSG in accordance with the agreed scope.</t>
  </si>
  <si>
    <t>The Independent Administrator should comprehensively reconcile the information disclosed by the reporting entities, identifying any discrepancies (including offsetting discrepancies) in accordance with the agreed scope.</t>
  </si>
  <si>
    <t xml:space="preserve">The Independent Administrator should compile a database with the data provided by the reporting entities.  </t>
  </si>
  <si>
    <t>Initial reconciliation and Initial Reconciliation Report</t>
  </si>
  <si>
    <t>Phase 3</t>
  </si>
  <si>
    <t>The reporting template will include a request for information regarding the beneficial ownership of the companies identified pursuant to the Inception Report as being in scope of the UK EITI, and the information obtained should be tabulated and presented within the Independent Administrator’s Final Report for each year. The Independent Administrator is not required to validate any such information provided by companies or otherwise clarify any information gaps or discrepancies.</t>
  </si>
  <si>
    <t>The Independent Administrator should contact the reporting entities directly to clarify any information gaps or discrepancies and liaise with the MSG on progress. It should be noted that the reconciliation sub-group of the MSG’s recommended approach in relation to payments of Ring Fence Corporation Tax and Supplementary Charge under the EITI Report for the first year (but not subsequent years) is considered to be unsuitable for validation.  This will necessarily result in a reduction in the scope of the Independent Administrator activities for the first report. Any data collected from the reporting entities should (except as eventually published in the Independent Administrator’s Final Report for each year) be kept confidential by the Independent Administrator.</t>
  </si>
  <si>
    <t>- Adjust the reporting process to foresee that companies should send confidentiality waivers the soonest (before financial information) in order to be able to revceive reporting from HMRC
- Check if confidentiality waiver is applicable only to HMRC or to other goverment agencies included in the scope</t>
  </si>
  <si>
    <t>Her Majesty’s Revenue &amp; Customs (HMRC) and certain other government entities require completion of a confidentiality waiver form by a reporting company in order to be able to release information regarding payments received from that company. Only upon receipt of a completed confidentiality waiver form from a particular company, should the Independent Administrator contact HMRC and these government entities with a request that they complete and return the reporting template in respect of that particular company (and any associated supporting documentation, as well as any other contextual or other information requested to be collected by the MSG).</t>
  </si>
  <si>
    <t>The MSG may provide the Independent Administrator with guidance on the UK EITI (and information on where to seek additional information and support) to be included in the request to companies and government entities for completion of the reporting templates.</t>
  </si>
  <si>
    <t>The Independent Administrator should also (subject to point 2.4 below) contact the government entities identified pursuant to the Inception Report as being in scope of the UK EITI and request that they complete and return the reporting template (and any associated supporting documentation, as well as any other contextual or other information requested to be collected by the MSG).</t>
  </si>
  <si>
    <t>- Request/agree on the waiver form to be sent to extractive companies</t>
  </si>
  <si>
    <t xml:space="preserve">The Independent Administrator should contact the companies identified pursuant to the Inception Report as being in scope of the UK EITI and request that they complete and return the reporting template and confidentiality waiver form (and any associated supporting documentation, as well as any other contextual or other information requested to be collected by the MSG). </t>
  </si>
  <si>
    <t>Data collection</t>
  </si>
  <si>
    <t>Phase 2</t>
  </si>
  <si>
    <r>
      <t xml:space="preserve">The Independent Administrator should document the results from the inception phase in an </t>
    </r>
    <r>
      <rPr>
        <b/>
        <sz val="8"/>
        <color indexed="8"/>
        <rFont val="Arial"/>
        <family val="2"/>
      </rPr>
      <t>Inception Report</t>
    </r>
    <r>
      <rPr>
        <sz val="8"/>
        <color indexed="8"/>
        <rFont val="Arial"/>
        <family val="2"/>
      </rPr>
      <t xml:space="preserve"> for consideration by the MSG addressing points 1.1 – 1.9 above. Where necessary the Inception Report should highlight any unresolved issues or potential barriers to effective implementation, and possible remedies for consideration by the MSG. </t>
    </r>
  </si>
  <si>
    <t>1.10</t>
  </si>
  <si>
    <r>
      <t>The Independent Administrator and the MSG should agree</t>
    </r>
    <r>
      <rPr>
        <b/>
        <sz val="8"/>
        <color indexed="8"/>
        <rFont val="Arial"/>
        <family val="2"/>
      </rPr>
      <t xml:space="preserve"> appropriate provisions relating to safeguarding confidential information</t>
    </r>
    <r>
      <rPr>
        <sz val="8"/>
        <color indexed="8"/>
        <rFont val="Arial"/>
        <family val="2"/>
      </rPr>
      <t xml:space="preserve">. </t>
    </r>
  </si>
  <si>
    <t>- Propose the aproach to ensure credibility and reliability of data in the EITI Report</t>
  </si>
  <si>
    <r>
      <t>In relation to</t>
    </r>
    <r>
      <rPr>
        <b/>
        <sz val="8"/>
        <color indexed="8"/>
        <rFont val="Arial"/>
        <family val="2"/>
      </rPr>
      <t xml:space="preserve"> the information the MSG should require to be provided to the Independent Administrator by the participating companies and government entities to assure the credibility of the data </t>
    </r>
    <r>
      <rPr>
        <sz val="8"/>
        <color indexed="8"/>
        <rFont val="Arial"/>
        <family val="2"/>
      </rPr>
      <t>in accordance with Requirement 5.2(c) of the EITI Standard, the MSG recommends sign-off be requested from a senior company or government official from each reporting entity attesting that the completed reporting form is a complete and accurate record. The Independent Administrator should confirm that this approach is satisfactory.</t>
    </r>
  </si>
  <si>
    <t>- Understand the audit and assurance system in the UK</t>
  </si>
  <si>
    <r>
      <t>The Independent Administrator should provide advice to the MSG in examining</t>
    </r>
    <r>
      <rPr>
        <b/>
        <sz val="8"/>
        <color indexed="8"/>
        <rFont val="Arial"/>
        <family val="2"/>
      </rPr>
      <t xml:space="preserve"> the audit and assurance procedures in companies and government entities participating in the EITI reporting process</t>
    </r>
    <r>
      <rPr>
        <sz val="8"/>
        <color indexed="8"/>
        <rFont val="Arial"/>
        <family val="2"/>
      </rPr>
      <t xml:space="preserve"> in accordance with Requirement 5.2(b) of the EITI Standard. This includes examining the relevant laws and regulations, any reforms that are planned or underway, and whether these procedures are in line with international standards.</t>
    </r>
  </si>
  <si>
    <r>
      <t xml:space="preserve">The Independent Administrator should provide advice to the MSG on </t>
    </r>
    <r>
      <rPr>
        <b/>
        <sz val="8"/>
        <color indexed="8"/>
        <rFont val="Arial"/>
        <family val="2"/>
      </rPr>
      <t>the reporting templates based on the agreed benefit streams to be reported and the reporting entities (1.3 – 1.4 above)</t>
    </r>
    <r>
      <rPr>
        <sz val="8"/>
        <color indexed="8"/>
        <rFont val="Arial"/>
        <family val="2"/>
      </rPr>
      <t xml:space="preserve">. </t>
    </r>
  </si>
  <si>
    <t xml:space="preserve">The Independent Administrator should clarify that MSG decisions on scope, materiality, method for reconciliation etc. comply with the EITI Standard.  This should form part of the Inception Report. </t>
  </si>
  <si>
    <t>* Confirm the MSG’s position on the materiality and inclusion of sub-national transfers in accordance with Requirement 4.2(e) of the EITI Standard.</t>
  </si>
  <si>
    <t>- Understand revenue distribution system in the UK and if there are any sub-national payments</t>
  </si>
  <si>
    <t xml:space="preserve">* Confirm the MSG’s position of the materiality and inclusion of sub-national payments in accordance with Requirement 4.2(d) of the EITI Standard; </t>
  </si>
  <si>
    <t>- Request list of state owned entreprises operating/linked to the extractive sector</t>
  </si>
  <si>
    <t>* Confirm the MSG’s position on disclosure and reconciliation of payments to and from state owned enterprises in accordance with Requirement 4.2(c) of the EITI Standard;</t>
  </si>
  <si>
    <t xml:space="preserve">* Identify any barriers to full government disclosure of total revenues received from each of the benefit streams agreed in the scope of the EITI report, including revenues that fall below agreed materiality thresholds (Requirement 4.2(b) of the EITI Standard); </t>
  </si>
  <si>
    <t>- Request final list of extractive companies and their contact detail
- Request final list of government agencies and their contact detail</t>
  </si>
  <si>
    <r>
      <t>The MSG anticipates (based on evaluation of the DECC licensing register for oil and gas companies and discussions with representative bodies for mining and quarrying) that there will be</t>
    </r>
    <r>
      <rPr>
        <b/>
        <sz val="8"/>
        <color indexed="8"/>
        <rFont val="Arial"/>
        <family val="2"/>
      </rPr>
      <t xml:space="preserve"> approximately 120 oil and gas companies and 15 mining and quarrying companies in scope of the UK EITI</t>
    </r>
    <r>
      <rPr>
        <sz val="8"/>
        <color indexed="8"/>
        <rFont val="Arial"/>
        <family val="2"/>
      </rPr>
      <t xml:space="preserve"> and will provide a list of these companies and their contact details to the Independent Administrator.  The Independent Administrator should review the list of companies provided, and identify in the Inception Report any amendments that in its view should be made to that list.  The Independent Administrator should also review the list of government entities expected to be in scope of the UK EITI (such list to be provided to it by the MSG) and identify in the Inception Report any amendments that in its view should be made to that list.  The Inception Report should in addition:</t>
    </r>
  </si>
  <si>
    <t>* The level and type of disaggregation of the EITI Report in accordance with Requirement 5.2(e) of the EITI Standard.</t>
  </si>
  <si>
    <t xml:space="preserve">* The coverage of transportation revenues in accordance with Requirement 4.1(f) of the EITI Standard; </t>
  </si>
  <si>
    <t>* The coverage of social expenditure in accordance with Requirement 4.1(e) of the EITI Standard;</t>
  </si>
  <si>
    <t>* The coverage of infrastructure provisions and barter arrangements in accordance with Requirement 4.1(d) of the EITI Standard;</t>
  </si>
  <si>
    <t xml:space="preserve">* The sale of the state’s share of production or other revenues collected in-kind in accordance with Requirement 4.1(c) of the EITI Standard; </t>
  </si>
  <si>
    <t># Check the coverage of the reconciliation scope comparing to total sector revenues</t>
  </si>
  <si>
    <t>- Materiality threshold for reporting payments will be £86,000</t>
  </si>
  <si>
    <t>* The definition of materiality and thresholds, and the resulting revenue streams to be included in accordance with Requirement 4.1(b) of the EITI Standard;</t>
  </si>
  <si>
    <r>
      <t xml:space="preserve">The Independent Administrator should review </t>
    </r>
    <r>
      <rPr>
        <b/>
        <sz val="8"/>
        <color indexed="8"/>
        <rFont val="Arial"/>
        <family val="2"/>
      </rPr>
      <t>the payments and revenues to be covered in the EITI Report as proposed by the MSG (see ‘Initial Scoping – Payments and Revenues’ earlier in Section 3 of these terms of reference and the supporting documentation in Annex 2) and in accordance with Requirement 4 of the EITI Standard and make recommendations as to whether or not Requirement 4 has been met</t>
    </r>
    <r>
      <rPr>
        <sz val="8"/>
        <color indexed="8"/>
        <rFont val="Arial"/>
        <family val="2"/>
      </rPr>
      <t xml:space="preserve">. The Inception Report should clearly indicate the MSG’s decisions on: </t>
    </r>
  </si>
  <si>
    <t>* Contextual information should be checked by the IA to ensure compliance with EITI Standard.</t>
  </si>
  <si>
    <t>- Request the final document for the contextual information from EITI Sec after MSG approval.</t>
  </si>
  <si>
    <r>
      <rPr>
        <b/>
        <sz val="8"/>
        <color indexed="8"/>
        <rFont val="Arial"/>
        <family val="2"/>
      </rPr>
      <t>Contextual information will be compiled by the contextual sub-group of the MSG</t>
    </r>
    <r>
      <rPr>
        <sz val="8"/>
        <color indexed="30"/>
        <rFont val="Arial"/>
        <family val="2"/>
      </rPr>
      <t xml:space="preserve"> </t>
    </r>
    <r>
      <rPr>
        <sz val="8"/>
        <color indexed="8"/>
        <rFont val="Arial"/>
        <family val="2"/>
      </rPr>
      <t>and provided to the Independent Administrator for inclusion in each EITI Report.</t>
    </r>
  </si>
  <si>
    <r>
      <t>The Independent Administrator should familiarise itself</t>
    </r>
    <r>
      <rPr>
        <b/>
        <sz val="8"/>
        <color indexed="8"/>
        <rFont val="Arial"/>
        <family val="2"/>
      </rPr>
      <t xml:space="preserve"> </t>
    </r>
    <r>
      <rPr>
        <sz val="8"/>
        <color indexed="8"/>
        <rFont val="Arial"/>
        <family val="2"/>
      </rPr>
      <t>with</t>
    </r>
    <r>
      <rPr>
        <b/>
        <sz val="8"/>
        <color indexed="8"/>
        <rFont val="Arial"/>
        <family val="2"/>
      </rPr>
      <t xml:space="preserve"> the relevant background information</t>
    </r>
    <r>
      <rPr>
        <sz val="8"/>
        <color indexed="8"/>
        <rFont val="Arial"/>
        <family val="2"/>
      </rPr>
      <t xml:space="preserve"> provided at Annex 2, including, in relation to the second and third EITI Reports, the conclusions and recommendations from previous EITI Reports and Validations. </t>
    </r>
  </si>
  <si>
    <t>Preliminary analysis and Inception Report</t>
  </si>
  <si>
    <t>Phase 1</t>
  </si>
  <si>
    <t>Expert</t>
  </si>
  <si>
    <t>Done</t>
  </si>
  <si>
    <t>Detail of tax received from mining, oil &amp; gas by company and by type of tax</t>
  </si>
  <si>
    <t>2014 revenue collection by sector</t>
  </si>
  <si>
    <t>Her Majesty's Revenue &amp; Customs</t>
  </si>
  <si>
    <t>List of valid licenses during the calendar year 2014 - License Register</t>
  </si>
  <si>
    <t>Department of Energy &amp; Climate Change (DECC)</t>
  </si>
  <si>
    <t>Proposed reporting template</t>
  </si>
  <si>
    <t>List of state owned entreprises operating/linked to the extractive sector</t>
  </si>
  <si>
    <t>List of government agencies proposed for the EITI scope and their contact detail</t>
  </si>
  <si>
    <t>List of extractive companies proposed for the EITI scope and their contact detail</t>
  </si>
  <si>
    <t>Document prepared by the contextual sub-group of the MSG and relating to the contextual information to be included in the EITI Report</t>
  </si>
  <si>
    <t>General - EITI Secretariat</t>
  </si>
  <si>
    <t>Date received</t>
  </si>
  <si>
    <t>Documents received</t>
  </si>
  <si>
    <t>Documents</t>
  </si>
  <si>
    <t>Contact form website- https://www.scottishpower.co.uk/contact.process?execution=e1s1</t>
  </si>
  <si>
    <t>Contact form webiste- http://www.sojitz.com/en/contact/</t>
  </si>
  <si>
    <t>Contact form website- http://www.onebv.com/contact</t>
  </si>
  <si>
    <t>info@northpet.com</t>
  </si>
  <si>
    <t>Contact form website- https://www.gazprom-germania.de/en/contact.html</t>
  </si>
  <si>
    <t>No email address- site under construction 192 SLOANE STREET LONDON SW1X 9QX</t>
  </si>
  <si>
    <t xml:space="preserve">Existing Contacts </t>
  </si>
  <si>
    <t>Outstanding Oil &amp; Gas</t>
  </si>
  <si>
    <t>TCE</t>
  </si>
  <si>
    <t>brownfield</t>
  </si>
  <si>
    <t>Brent</t>
  </si>
  <si>
    <t>boe</t>
  </si>
  <si>
    <t>BO</t>
  </si>
  <si>
    <t>BIS</t>
  </si>
  <si>
    <t>billion</t>
  </si>
  <si>
    <t xml:space="preserve">we should go into more detail in the reporting template to list all types of payment and not only a category of payment such as License Fee. </t>
  </si>
  <si>
    <t>Mining &amp; Quarrying</t>
  </si>
  <si>
    <t>The scope for O&amp;G  76% low ?!!</t>
  </si>
  <si>
    <t>In charge</t>
  </si>
  <si>
    <t>Licence fees not exhuasitive  (ETS fees &amp; PPC Fees / change of op / application fee</t>
  </si>
  <si>
    <t>Crown Estate</t>
  </si>
  <si>
    <t>No RT from Gvt entity</t>
  </si>
  <si>
    <t>Total Holdings UK Limited</t>
  </si>
  <si>
    <t>Hess Limited</t>
  </si>
  <si>
    <t>Chevron North Sea Limited</t>
  </si>
  <si>
    <t>Alpha Petroleum Resources Limited</t>
  </si>
  <si>
    <t>Cleveland Potash Limited</t>
  </si>
  <si>
    <t>BODF</t>
  </si>
  <si>
    <t>(a)</t>
  </si>
  <si>
    <t>(b)</t>
  </si>
  <si>
    <t>Submission of the Inception Report</t>
  </si>
  <si>
    <t>Transmission of the Initial Reconciliation Report</t>
  </si>
  <si>
    <t>(c)</t>
  </si>
  <si>
    <t>Submission of the draft Independent Administrator’s Report</t>
  </si>
  <si>
    <t>(d)</t>
  </si>
  <si>
    <t>Transmission of the final Independent Administrator’s Report and Summary data Brochure</t>
  </si>
  <si>
    <t>June</t>
  </si>
  <si>
    <t>July</t>
  </si>
  <si>
    <t>Workshop</t>
  </si>
  <si>
    <t>Dispatch of invitations to Oil &amp; Gas Reporting entities | Workshop</t>
  </si>
  <si>
    <t>First Workshop done on 1 July 2015 in Aberdeen Office</t>
  </si>
  <si>
    <t>Second Workshop done on 2 July 2015 in London Office</t>
  </si>
  <si>
    <t>Dispatch of invitations to Mining &amp; Quarrying Reporting entities | Webinar</t>
  </si>
  <si>
    <t>Webinar done on 22 July 2015</t>
  </si>
  <si>
    <t>August</t>
  </si>
  <si>
    <t>Dispatch of Reporting Package to Oil &amp; Gas and Mining &amp; Quarrying Reporting entities</t>
  </si>
  <si>
    <t>Reminders sent to Reporting entities which failed to meet the deadline</t>
  </si>
  <si>
    <t>New deadline set for Friday 30 November 2015</t>
  </si>
  <si>
    <t>Deadline set for 7 August 2015</t>
  </si>
  <si>
    <t>W1</t>
  </si>
  <si>
    <t>W2</t>
  </si>
  <si>
    <t>W3</t>
  </si>
  <si>
    <t>W4</t>
  </si>
  <si>
    <t>W5</t>
  </si>
  <si>
    <t>September</t>
  </si>
  <si>
    <t>October</t>
  </si>
  <si>
    <t>November</t>
  </si>
  <si>
    <t>December</t>
  </si>
  <si>
    <t>January</t>
  </si>
  <si>
    <t>February</t>
  </si>
  <si>
    <t xml:space="preserve">Reporting templates received from Extractive companies </t>
  </si>
  <si>
    <t>Data received from DECC</t>
  </si>
  <si>
    <t>Data received from The Crown Estate</t>
  </si>
  <si>
    <t>Data received from The Coal Authority</t>
  </si>
  <si>
    <t>Data received from HMRC</t>
  </si>
  <si>
    <t>Government Agencies</t>
  </si>
  <si>
    <t>OGA</t>
  </si>
  <si>
    <t>BGS</t>
  </si>
  <si>
    <t>BMAPA</t>
  </si>
  <si>
    <t>Total général</t>
  </si>
  <si>
    <t>CA</t>
  </si>
  <si>
    <t>Other Mining &amp; Quarrying</t>
  </si>
  <si>
    <t>Noble Energy (Oilex) Ltd</t>
  </si>
  <si>
    <t>First Oil Expro Limited (In Administration)</t>
  </si>
  <si>
    <t>ENGIE E&amp;P UK Limited (formerly GDF SUEZ E&amp;P UK Ltd)</t>
  </si>
  <si>
    <t>CNOOC [Nexen Petroluem U.K. Limited]</t>
  </si>
  <si>
    <t>Premier Oil [incl E.ON Ruhrgas]</t>
  </si>
  <si>
    <t>Summit Exploration and Production Limited [incl Orange-Nassau Energie UK Ltd]</t>
  </si>
  <si>
    <t>Arevon Energy [Harworth Power]</t>
  </si>
  <si>
    <t>BHP Billiton Petroleum</t>
  </si>
  <si>
    <t>INEOS INDUSTRIES  [incl. RWE DEA UK SNS Ltd]</t>
  </si>
  <si>
    <t>Breedon Aggregates England Ltd</t>
  </si>
  <si>
    <t>CEMEX UK Materials Ltd</t>
  </si>
  <si>
    <t>Tarmac Trading Limited</t>
  </si>
  <si>
    <t>Tarmac Marine Limited</t>
  </si>
  <si>
    <t>Tillicoultry Quarries Limited</t>
  </si>
  <si>
    <t>Tower Regeneration Ltd</t>
  </si>
  <si>
    <t>Hargreaves Surface Mining Ltd</t>
  </si>
  <si>
    <t>Welsh Slate Limited</t>
  </si>
  <si>
    <t>Severn Sands</t>
  </si>
  <si>
    <t>Norwest Sand &amp; Ballast Co</t>
  </si>
  <si>
    <t>Northwood (Fareham) Ltd</t>
  </si>
  <si>
    <t>Llanelli Sand Dredging Ltd</t>
  </si>
  <si>
    <t>Albion Stone plc</t>
  </si>
  <si>
    <t>Van Oord UK Ltd</t>
  </si>
  <si>
    <t>London Gateway Port Ltd</t>
  </si>
  <si>
    <t>ABP Southampton</t>
  </si>
  <si>
    <t>Mersey Docks and Harbour</t>
  </si>
  <si>
    <t>British Dredging Limited</t>
  </si>
  <si>
    <t>Westminster Gravels Ltd</t>
  </si>
  <si>
    <t>CEMEX UK Marine Limited</t>
  </si>
  <si>
    <t>Hanson Aggregates Marine</t>
  </si>
  <si>
    <t>OGA Levy</t>
  </si>
  <si>
    <t>Received</t>
  </si>
  <si>
    <t>Not yet received</t>
  </si>
  <si>
    <t>Out of scope</t>
  </si>
  <si>
    <t>Extractive companies
(£)</t>
  </si>
  <si>
    <t>Government entities
(£)</t>
  </si>
  <si>
    <t>(£)</t>
  </si>
  <si>
    <t>Difference
(£)</t>
  </si>
  <si>
    <t>Progress reconciliation status</t>
  </si>
  <si>
    <t>Not yet finalised</t>
  </si>
  <si>
    <t>MR</t>
  </si>
  <si>
    <t>RT submitted by the company</t>
  </si>
  <si>
    <t>HZ</t>
  </si>
  <si>
    <t>BG Group</t>
  </si>
  <si>
    <t xml:space="preserve">Royal Dutch Shell Group </t>
  </si>
  <si>
    <t>HZ + MR</t>
  </si>
  <si>
    <t>With cemex</t>
  </si>
  <si>
    <t>With boskalis</t>
  </si>
  <si>
    <t>With Tarmac</t>
  </si>
  <si>
    <t>MR &amp; HZ</t>
  </si>
  <si>
    <t>Étiquettes de colonnes</t>
  </si>
  <si>
    <t>Payment stream:</t>
  </si>
  <si>
    <t>RFCT &amp; SC</t>
  </si>
  <si>
    <t>Payments to TCE</t>
  </si>
  <si>
    <t>Type of payee:</t>
  </si>
  <si>
    <t>All</t>
  </si>
  <si>
    <t>Recipient:</t>
  </si>
  <si>
    <t>Total reported by government agencies</t>
  </si>
  <si>
    <t>Total reported by government agencies for in-scope extractive companies</t>
  </si>
  <si>
    <t>Total reported by in-scope extractive companies</t>
  </si>
  <si>
    <t>£000</t>
  </si>
  <si>
    <t>Unit</t>
  </si>
  <si>
    <t>Everest</t>
  </si>
  <si>
    <t>Vulcan</t>
  </si>
  <si>
    <t>Miller</t>
  </si>
  <si>
    <t>Bruce</t>
  </si>
  <si>
    <t>Magnus</t>
  </si>
  <si>
    <t>Forties</t>
  </si>
  <si>
    <t>Thistle</t>
  </si>
  <si>
    <t>Dunlin</t>
  </si>
  <si>
    <t>Galleon</t>
  </si>
  <si>
    <t>Murdoch</t>
  </si>
  <si>
    <t>Victor</t>
  </si>
  <si>
    <t>Judy</t>
  </si>
  <si>
    <t>Claymore</t>
  </si>
  <si>
    <t>Ninian</t>
  </si>
  <si>
    <t>Barque</t>
  </si>
  <si>
    <t>Fulmar</t>
  </si>
  <si>
    <t>Nelson</t>
  </si>
  <si>
    <t>Brae</t>
  </si>
  <si>
    <t>Wytch Farm</t>
  </si>
  <si>
    <t>Scott</t>
  </si>
  <si>
    <t>Lancelot</t>
  </si>
  <si>
    <t>Beryl</t>
  </si>
  <si>
    <t>Alba</t>
  </si>
  <si>
    <t>Murchison</t>
  </si>
  <si>
    <t>Piper</t>
  </si>
  <si>
    <t>Tern</t>
  </si>
  <si>
    <t>P104</t>
  </si>
  <si>
    <t>P556</t>
  </si>
  <si>
    <t>P803</t>
  </si>
  <si>
    <t>P558</t>
  </si>
  <si>
    <t>P276</t>
  </si>
  <si>
    <t>P092</t>
  </si>
  <si>
    <t>P103</t>
  </si>
  <si>
    <t>P198</t>
  </si>
  <si>
    <t>P1777</t>
  </si>
  <si>
    <t>P111</t>
  </si>
  <si>
    <t>P059</t>
  </si>
  <si>
    <t>P240</t>
  </si>
  <si>
    <t>P110</t>
  </si>
  <si>
    <t>E442</t>
  </si>
  <si>
    <t>P1570</t>
  </si>
  <si>
    <t>P566</t>
  </si>
  <si>
    <t>P2125</t>
  </si>
  <si>
    <t>P165</t>
  </si>
  <si>
    <t>P193</t>
  </si>
  <si>
    <t>P2293</t>
  </si>
  <si>
    <t>P168</t>
  </si>
  <si>
    <t>P1803</t>
  </si>
  <si>
    <t>P2117</t>
  </si>
  <si>
    <t>P293</t>
  </si>
  <si>
    <t>P2120</t>
  </si>
  <si>
    <t>P030</t>
  </si>
  <si>
    <t>P468</t>
  </si>
  <si>
    <t>P455</t>
  </si>
  <si>
    <t>P1919</t>
  </si>
  <si>
    <t>P1443</t>
  </si>
  <si>
    <t>P1354</t>
  </si>
  <si>
    <t>P776</t>
  </si>
  <si>
    <t>P323</t>
  </si>
  <si>
    <t>P901</t>
  </si>
  <si>
    <t>P1727</t>
  </si>
  <si>
    <t>P2126</t>
  </si>
  <si>
    <t>P1060</t>
  </si>
  <si>
    <t>P612</t>
  </si>
  <si>
    <t>P1724</t>
  </si>
  <si>
    <t>P543</t>
  </si>
  <si>
    <t>P1483</t>
  </si>
  <si>
    <t>P028</t>
  </si>
  <si>
    <t>P1447</t>
  </si>
  <si>
    <t>P153</t>
  </si>
  <si>
    <t>P774</t>
  </si>
  <si>
    <t>P2128</t>
  </si>
  <si>
    <t>P251</t>
  </si>
  <si>
    <t>P212</t>
  </si>
  <si>
    <t>P2124</t>
  </si>
  <si>
    <t>P016</t>
  </si>
  <si>
    <t>P1006</t>
  </si>
  <si>
    <t>P451</t>
  </si>
  <si>
    <t>P450</t>
  </si>
  <si>
    <t>P706</t>
  </si>
  <si>
    <t>P1058</t>
  </si>
  <si>
    <t>P459</t>
  </si>
  <si>
    <t>P1139</t>
  </si>
  <si>
    <t>P519</t>
  </si>
  <si>
    <t>P452</t>
  </si>
  <si>
    <t>P640</t>
  </si>
  <si>
    <t>P741</t>
  </si>
  <si>
    <t>P691</t>
  </si>
  <si>
    <t>P672</t>
  </si>
  <si>
    <t>P033</t>
  </si>
  <si>
    <t>P547</t>
  </si>
  <si>
    <t>P1589</t>
  </si>
  <si>
    <t>P130</t>
  </si>
  <si>
    <t>P590</t>
  </si>
  <si>
    <t>P287</t>
  </si>
  <si>
    <t>P225</t>
  </si>
  <si>
    <t>P032</t>
  </si>
  <si>
    <t>P170</t>
  </si>
  <si>
    <t>P025</t>
  </si>
  <si>
    <t>P039</t>
  </si>
  <si>
    <t>P099</t>
  </si>
  <si>
    <t>P118</t>
  </si>
  <si>
    <t>P1773</t>
  </si>
  <si>
    <t>P1821</t>
  </si>
  <si>
    <t>P2269</t>
  </si>
  <si>
    <t>P2081</t>
  </si>
  <si>
    <t>P2180</t>
  </si>
  <si>
    <t>P570</t>
  </si>
  <si>
    <t>P1051</t>
  </si>
  <si>
    <t>P1720</t>
  </si>
  <si>
    <t>P1896</t>
  </si>
  <si>
    <t>P021</t>
  </si>
  <si>
    <t>P472</t>
  </si>
  <si>
    <t>P1987</t>
  </si>
  <si>
    <t>P215</t>
  </si>
  <si>
    <t>P1964</t>
  </si>
  <si>
    <t>P1965</t>
  </si>
  <si>
    <t>P1620</t>
  </si>
  <si>
    <t>P2191</t>
  </si>
  <si>
    <t>P2185</t>
  </si>
  <si>
    <t>P791</t>
  </si>
  <si>
    <t>P710</t>
  </si>
  <si>
    <t>P112</t>
  </si>
  <si>
    <t>P473</t>
  </si>
  <si>
    <t>P2113</t>
  </si>
  <si>
    <t>P2130</t>
  </si>
  <si>
    <t>P1936</t>
  </si>
  <si>
    <t>P2141</t>
  </si>
  <si>
    <t>P1823</t>
  </si>
  <si>
    <t>P1818</t>
  </si>
  <si>
    <t>P1901</t>
  </si>
  <si>
    <t>P1055</t>
  </si>
  <si>
    <t>P1731</t>
  </si>
  <si>
    <t>P454</t>
  </si>
  <si>
    <t>P611</t>
  </si>
  <si>
    <t>P614</t>
  </si>
  <si>
    <t>P1588</t>
  </si>
  <si>
    <t>PEDL146</t>
  </si>
  <si>
    <t>PEDL147</t>
  </si>
  <si>
    <t>ML004</t>
  </si>
  <si>
    <t>ML021</t>
  </si>
  <si>
    <t>ML006</t>
  </si>
  <si>
    <t>ML018</t>
  </si>
  <si>
    <t>PEDL006</t>
  </si>
  <si>
    <t>EXL288</t>
  </si>
  <si>
    <t>EXL273</t>
  </si>
  <si>
    <t>PEDL021</t>
  </si>
  <si>
    <t>PEDL140</t>
  </si>
  <si>
    <t>PEDL012</t>
  </si>
  <si>
    <t>PL211</t>
  </si>
  <si>
    <t>PEDL139</t>
  </si>
  <si>
    <t>PEDL184</t>
  </si>
  <si>
    <t>PEDL145</t>
  </si>
  <si>
    <t>PL205</t>
  </si>
  <si>
    <t>PEDL056</t>
  </si>
  <si>
    <t>PL220</t>
  </si>
  <si>
    <t>PEDL070</t>
  </si>
  <si>
    <t>PEDL210</t>
  </si>
  <si>
    <t>PEDL200</t>
  </si>
  <si>
    <t>AL009</t>
  </si>
  <si>
    <t>PEDL235</t>
  </si>
  <si>
    <t>PEDL188</t>
  </si>
  <si>
    <t>PEDL189</t>
  </si>
  <si>
    <t>PEDL190</t>
  </si>
  <si>
    <t>PEDL233</t>
  </si>
  <si>
    <t>PL162</t>
  </si>
  <si>
    <t>ML007</t>
  </si>
  <si>
    <t>P1392</t>
  </si>
  <si>
    <t>P2182</t>
  </si>
  <si>
    <t>P242</t>
  </si>
  <si>
    <t>P1293</t>
  </si>
  <si>
    <t>P1665</t>
  </si>
  <si>
    <t>P1383</t>
  </si>
  <si>
    <t>P128</t>
  </si>
  <si>
    <t>P1011</t>
  </si>
  <si>
    <t>P2190</t>
  </si>
  <si>
    <t>P2064</t>
  </si>
  <si>
    <t>P201</t>
  </si>
  <si>
    <t>P1850</t>
  </si>
  <si>
    <t>P2016</t>
  </si>
  <si>
    <t>P2024</t>
  </si>
  <si>
    <t>P2160</t>
  </si>
  <si>
    <t>P496</t>
  </si>
  <si>
    <t>P1891</t>
  </si>
  <si>
    <t>P735</t>
  </si>
  <si>
    <t>P2132</t>
  </si>
  <si>
    <t>P233</t>
  </si>
  <si>
    <t>P1612</t>
  </si>
  <si>
    <t>P1424</t>
  </si>
  <si>
    <t>P980</t>
  </si>
  <si>
    <t>P2277</t>
  </si>
  <si>
    <t>P295</t>
  </si>
  <si>
    <t>P631</t>
  </si>
  <si>
    <t>P2131</t>
  </si>
  <si>
    <t>P255</t>
  </si>
  <si>
    <t>P1464</t>
  </si>
  <si>
    <t>P257</t>
  </si>
  <si>
    <t>P2158</t>
  </si>
  <si>
    <t>P2036</t>
  </si>
  <si>
    <t>P2039</t>
  </si>
  <si>
    <t>P090</t>
  </si>
  <si>
    <t>P2054</t>
  </si>
  <si>
    <t>P108</t>
  </si>
  <si>
    <t>P313</t>
  </si>
  <si>
    <t>P483</t>
  </si>
  <si>
    <t>P986</t>
  </si>
  <si>
    <t>P1298</t>
  </si>
  <si>
    <t>P2215</t>
  </si>
  <si>
    <t>P928</t>
  </si>
  <si>
    <t>P300</t>
  </si>
  <si>
    <t>P2050</t>
  </si>
  <si>
    <t>P273</t>
  </si>
  <si>
    <t>P1829</t>
  </si>
  <si>
    <t>P2208</t>
  </si>
  <si>
    <t>P2298</t>
  </si>
  <si>
    <t>P185</t>
  </si>
  <si>
    <t>P2062</t>
  </si>
  <si>
    <t>P1893</t>
  </si>
  <si>
    <t>P1560</t>
  </si>
  <si>
    <t>P244</t>
  </si>
  <si>
    <t>P2193</t>
  </si>
  <si>
    <t>P2067</t>
  </si>
  <si>
    <t>P2171</t>
  </si>
  <si>
    <t>P218</t>
  </si>
  <si>
    <t>P1580</t>
  </si>
  <si>
    <t>P2279</t>
  </si>
  <si>
    <t>P2029</t>
  </si>
  <si>
    <t>P2174</t>
  </si>
  <si>
    <t>P2183</t>
  </si>
  <si>
    <t>E444</t>
  </si>
  <si>
    <t>P1262</t>
  </si>
  <si>
    <t>P1028</t>
  </si>
  <si>
    <t>P974</t>
  </si>
  <si>
    <t>P1935</t>
  </si>
  <si>
    <t>P1854</t>
  </si>
  <si>
    <t>P1830</t>
  </si>
  <si>
    <t>P2138</t>
  </si>
  <si>
    <t>P2139</t>
  </si>
  <si>
    <t>E436</t>
  </si>
  <si>
    <t>P609</t>
  </si>
  <si>
    <t>P534</t>
  </si>
  <si>
    <t>P685</t>
  </si>
  <si>
    <t>P302</t>
  </si>
  <si>
    <t>P460</t>
  </si>
  <si>
    <t>P461</t>
  </si>
  <si>
    <t>P463</t>
  </si>
  <si>
    <t>P1061</t>
  </si>
  <si>
    <t>P780</t>
  </si>
  <si>
    <t>P606</t>
  </si>
  <si>
    <t>P001</t>
  </si>
  <si>
    <t>P947</t>
  </si>
  <si>
    <t>P037</t>
  </si>
  <si>
    <t>P787</t>
  </si>
  <si>
    <t>P844</t>
  </si>
  <si>
    <t>P133</t>
  </si>
  <si>
    <t>P005</t>
  </si>
  <si>
    <t>PL259</t>
  </si>
  <si>
    <t>P024</t>
  </si>
  <si>
    <t>P064</t>
  </si>
  <si>
    <t>P138</t>
  </si>
  <si>
    <t>PL089</t>
  </si>
  <si>
    <t>P050</t>
  </si>
  <si>
    <t>P1430</t>
  </si>
  <si>
    <t>P1943</t>
  </si>
  <si>
    <t>P2077</t>
  </si>
  <si>
    <t>P2070</t>
  </si>
  <si>
    <t>P2073</t>
  </si>
  <si>
    <t>P2290</t>
  </si>
  <si>
    <t>P1330</t>
  </si>
  <si>
    <t>P2178</t>
  </si>
  <si>
    <t>P2212</t>
  </si>
  <si>
    <t>P456</t>
  </si>
  <si>
    <t>P686</t>
  </si>
  <si>
    <t>P2012</t>
  </si>
  <si>
    <t>P2023</t>
  </si>
  <si>
    <t>P164</t>
  </si>
  <si>
    <t>P1812</t>
  </si>
  <si>
    <t>P054</t>
  </si>
  <si>
    <t>P359</t>
  </si>
  <si>
    <t>P465</t>
  </si>
  <si>
    <t>P358</t>
  </si>
  <si>
    <t>P008</t>
  </si>
  <si>
    <t>P559</t>
  </si>
  <si>
    <t>P2048</t>
  </si>
  <si>
    <t>P664</t>
  </si>
  <si>
    <t>P598</t>
  </si>
  <si>
    <t>P2195</t>
  </si>
  <si>
    <t>P1015</t>
  </si>
  <si>
    <t>P007</t>
  </si>
  <si>
    <t>P169</t>
  </si>
  <si>
    <t>P013</t>
  </si>
  <si>
    <t>P132</t>
  </si>
  <si>
    <t>P012</t>
  </si>
  <si>
    <t>P011</t>
  </si>
  <si>
    <t>P296</t>
  </si>
  <si>
    <t>P2205</t>
  </si>
  <si>
    <t>P732</t>
  </si>
  <si>
    <t>P2038</t>
  </si>
  <si>
    <t>P1664</t>
  </si>
  <si>
    <t>P1912</t>
  </si>
  <si>
    <t>P117</t>
  </si>
  <si>
    <t>P1890</t>
  </si>
  <si>
    <t>P1937</t>
  </si>
  <si>
    <t>P188</t>
  </si>
  <si>
    <t>P886</t>
  </si>
  <si>
    <t>P1792</t>
  </si>
  <si>
    <t>P2058</t>
  </si>
  <si>
    <t>P088</t>
  </si>
  <si>
    <t>P523</t>
  </si>
  <si>
    <t>P096</t>
  </si>
  <si>
    <t>P739</t>
  </si>
  <si>
    <t>P1807</t>
  </si>
  <si>
    <t>P977</t>
  </si>
  <si>
    <t>E445</t>
  </si>
  <si>
    <t>P979</t>
  </si>
  <si>
    <t>P335</t>
  </si>
  <si>
    <t>P726</t>
  </si>
  <si>
    <t>P2153</t>
  </si>
  <si>
    <t>P2147</t>
  </si>
  <si>
    <t>P493</t>
  </si>
  <si>
    <t>P920</t>
  </si>
  <si>
    <t>P2163</t>
  </si>
  <si>
    <t>P1758</t>
  </si>
  <si>
    <t>P234</t>
  </si>
  <si>
    <t>P281</t>
  </si>
  <si>
    <t>P1453</t>
  </si>
  <si>
    <t>P911</t>
  </si>
  <si>
    <t>P967</t>
  </si>
  <si>
    <t>P1626</t>
  </si>
  <si>
    <t>P666</t>
  </si>
  <si>
    <t>P701</t>
  </si>
  <si>
    <t>P2017</t>
  </si>
  <si>
    <t>P2072</t>
  </si>
  <si>
    <t>P752</t>
  </si>
  <si>
    <t>P491</t>
  </si>
  <si>
    <t>P1822</t>
  </si>
  <si>
    <t>P268</t>
  </si>
  <si>
    <t>P416</t>
  </si>
  <si>
    <t>P2047</t>
  </si>
  <si>
    <t>P284</t>
  </si>
  <si>
    <t>P2055</t>
  </si>
  <si>
    <t>P2051</t>
  </si>
  <si>
    <t>P1678</t>
  </si>
  <si>
    <t>P1816</t>
  </si>
  <si>
    <t>P724</t>
  </si>
  <si>
    <t>P239</t>
  </si>
  <si>
    <t>P622</t>
  </si>
  <si>
    <t>P1973</t>
  </si>
  <si>
    <t>P1970</t>
  </si>
  <si>
    <t>P119</t>
  </si>
  <si>
    <t>P199</t>
  </si>
  <si>
    <t>P208</t>
  </si>
  <si>
    <t>P2068</t>
  </si>
  <si>
    <t>CNR International (UK) Ltd</t>
  </si>
  <si>
    <t>P114</t>
  </si>
  <si>
    <t>P224</t>
  </si>
  <si>
    <t>P203</t>
  </si>
  <si>
    <t>P748</t>
  </si>
  <si>
    <t>P204</t>
  </si>
  <si>
    <t>P202</t>
  </si>
  <si>
    <t>P2173</t>
  </si>
  <si>
    <t>P213</t>
  </si>
  <si>
    <t>E440</t>
  </si>
  <si>
    <t>P183</t>
  </si>
  <si>
    <t>P264</t>
  </si>
  <si>
    <t>P324</t>
  </si>
  <si>
    <t>P1026</t>
  </si>
  <si>
    <t>P1272</t>
  </si>
  <si>
    <t>P1820</t>
  </si>
  <si>
    <t>P246</t>
  </si>
  <si>
    <t>P087</t>
  </si>
  <si>
    <t>P1982</t>
  </si>
  <si>
    <t>P2005</t>
  </si>
  <si>
    <t>P2042</t>
  </si>
  <si>
    <t>P1998</t>
  </si>
  <si>
    <t>P1986</t>
  </si>
  <si>
    <t>P1985</t>
  </si>
  <si>
    <t>P2035</t>
  </si>
  <si>
    <t>P254</t>
  </si>
  <si>
    <t>P084</t>
  </si>
  <si>
    <t>P1983</t>
  </si>
  <si>
    <t>P057</t>
  </si>
  <si>
    <t>P1764</t>
  </si>
  <si>
    <t>E443</t>
  </si>
  <si>
    <t>P1984</t>
  </si>
  <si>
    <t>P982</t>
  </si>
  <si>
    <t>P220</t>
  </si>
  <si>
    <t>P219</t>
  </si>
  <si>
    <t>P810</t>
  </si>
  <si>
    <t>P1622</t>
  </si>
  <si>
    <t>P266</t>
  </si>
  <si>
    <t>P307</t>
  </si>
  <si>
    <t>P297</t>
  </si>
  <si>
    <t>P729</t>
  </si>
  <si>
    <t>P2053</t>
  </si>
  <si>
    <t>P983</t>
  </si>
  <si>
    <t>P973</t>
  </si>
  <si>
    <t>P291</t>
  </si>
  <si>
    <t>P593</t>
  </si>
  <si>
    <t>P1621</t>
  </si>
  <si>
    <t>P241</t>
  </si>
  <si>
    <t>P250</t>
  </si>
  <si>
    <t>P073</t>
  </si>
  <si>
    <t>P1031</t>
  </si>
  <si>
    <t>P249</t>
  </si>
  <si>
    <t>P187</t>
  </si>
  <si>
    <t>P237</t>
  </si>
  <si>
    <t>P019</t>
  </si>
  <si>
    <t>P292</t>
  </si>
  <si>
    <t>P101</t>
  </si>
  <si>
    <t>P020</t>
  </si>
  <si>
    <t>P116</t>
  </si>
  <si>
    <t>P2049</t>
  </si>
  <si>
    <t>P079</t>
  </si>
  <si>
    <t>P263</t>
  </si>
  <si>
    <t>P294</t>
  </si>
  <si>
    <t>P1806</t>
  </si>
  <si>
    <t>P256</t>
  </si>
  <si>
    <t>P226</t>
  </si>
  <si>
    <t>P1615</t>
  </si>
  <si>
    <t>P453</t>
  </si>
  <si>
    <t>P516</t>
  </si>
  <si>
    <t>P689</t>
  </si>
  <si>
    <t>P945</t>
  </si>
  <si>
    <t>P478</t>
  </si>
  <si>
    <t>P1774</t>
  </si>
  <si>
    <t>P1995</t>
  </si>
  <si>
    <t>P184</t>
  </si>
  <si>
    <t>P2015</t>
  </si>
  <si>
    <t>P232</t>
  </si>
  <si>
    <t>P258</t>
  </si>
  <si>
    <t>P209</t>
  </si>
  <si>
    <t>P205</t>
  </si>
  <si>
    <t>P474</t>
  </si>
  <si>
    <t>P1630</t>
  </si>
  <si>
    <t>P1328</t>
  </si>
  <si>
    <t>P1013</t>
  </si>
  <si>
    <t>P2109</t>
  </si>
  <si>
    <t>P1909</t>
  </si>
  <si>
    <t>P607</t>
  </si>
  <si>
    <t>P520</t>
  </si>
  <si>
    <t>P524</t>
  </si>
  <si>
    <t>P2186</t>
  </si>
  <si>
    <t>P2079</t>
  </si>
  <si>
    <t>P2078</t>
  </si>
  <si>
    <t>P591</t>
  </si>
  <si>
    <t>P098</t>
  </si>
  <si>
    <t>P1617</t>
  </si>
  <si>
    <t>P1976</t>
  </si>
  <si>
    <t>P1996</t>
  </si>
  <si>
    <t>P1765</t>
  </si>
  <si>
    <t>P1825</t>
  </si>
  <si>
    <t>P236</t>
  </si>
  <si>
    <t>P2137</t>
  </si>
  <si>
    <t>P238</t>
  </si>
  <si>
    <t>P902</t>
  </si>
  <si>
    <t>P585</t>
  </si>
  <si>
    <t>P1077</t>
  </si>
  <si>
    <t>P1107</t>
  </si>
  <si>
    <t>P475</t>
  </si>
  <si>
    <t>P2201</t>
  </si>
  <si>
    <t>P786</t>
  </si>
  <si>
    <t>P852</t>
  </si>
  <si>
    <t>PEDL193</t>
  </si>
  <si>
    <t>Amethyst</t>
  </si>
  <si>
    <t>Statfjord</t>
  </si>
  <si>
    <t>Total reported by company</t>
  </si>
  <si>
    <t>P2111</t>
  </si>
  <si>
    <t>P2127</t>
  </si>
  <si>
    <t>P340</t>
  </si>
  <si>
    <t>P363</t>
  </si>
  <si>
    <t>P975</t>
  </si>
  <si>
    <t>P2286</t>
  </si>
  <si>
    <t>P1191</t>
  </si>
  <si>
    <t>P345</t>
  </si>
  <si>
    <t>P2044</t>
  </si>
  <si>
    <t>P2101</t>
  </si>
  <si>
    <t>P317</t>
  </si>
  <si>
    <t>P328</t>
  </si>
  <si>
    <t>P329</t>
  </si>
  <si>
    <t>P2302</t>
  </si>
  <si>
    <t>P341</t>
  </si>
  <si>
    <t>P347</t>
  </si>
  <si>
    <t>P2274</t>
  </si>
  <si>
    <t>P2287</t>
  </si>
  <si>
    <t>P2288</t>
  </si>
  <si>
    <t>P2292</t>
  </si>
  <si>
    <t>P2177</t>
  </si>
  <si>
    <t>Hess Ltd</t>
  </si>
  <si>
    <t>P310</t>
  </si>
  <si>
    <t>P588</t>
  </si>
  <si>
    <t>DL002</t>
  </si>
  <si>
    <t>PEDL158</t>
  </si>
  <si>
    <t>PEDL257</t>
  </si>
  <si>
    <t>PEDL317</t>
  </si>
  <si>
    <t>PEDL326</t>
  </si>
  <si>
    <t>PEDL337</t>
  </si>
  <si>
    <t>P2134</t>
  </si>
  <si>
    <t>P2306</t>
  </si>
  <si>
    <t>PEDL272</t>
  </si>
  <si>
    <t>PEDL280</t>
  </si>
  <si>
    <t>PEDL282</t>
  </si>
  <si>
    <t>PEDL283</t>
  </si>
  <si>
    <t>PEDL284</t>
  </si>
  <si>
    <t>PEDL285</t>
  </si>
  <si>
    <t>PEDL289</t>
  </si>
  <si>
    <t>PEDL291</t>
  </si>
  <si>
    <t>PEDL292</t>
  </si>
  <si>
    <t>PEDL294</t>
  </si>
  <si>
    <t>PEDL296</t>
  </si>
  <si>
    <t>PEDL299</t>
  </si>
  <si>
    <t>PEDL300</t>
  </si>
  <si>
    <t>PEDL301</t>
  </si>
  <si>
    <t>PEDL303</t>
  </si>
  <si>
    <t>PEDL304</t>
  </si>
  <si>
    <t>PEDL307</t>
  </si>
  <si>
    <t>PEDL308</t>
  </si>
  <si>
    <t>PEDL309</t>
  </si>
  <si>
    <t>PEDL311</t>
  </si>
  <si>
    <t>PEDL332</t>
  </si>
  <si>
    <t>PEDL349</t>
  </si>
  <si>
    <t>P1242</t>
  </si>
  <si>
    <t>P353</t>
  </si>
  <si>
    <t>P361</t>
  </si>
  <si>
    <t>ML005</t>
  </si>
  <si>
    <t>P2114</t>
  </si>
  <si>
    <t>P2136</t>
  </si>
  <si>
    <t>P2184</t>
  </si>
  <si>
    <t>P2271</t>
  </si>
  <si>
    <t>P2305</t>
  </si>
  <si>
    <t>P766</t>
  </si>
  <si>
    <t>P771</t>
  </si>
  <si>
    <t>P069</t>
  </si>
  <si>
    <t>P077</t>
  </si>
  <si>
    <t>P2187</t>
  </si>
  <si>
    <t>P2289</t>
  </si>
  <si>
    <t>P2097</t>
  </si>
  <si>
    <t>P2144</t>
  </si>
  <si>
    <t>P2145</t>
  </si>
  <si>
    <t>P2151</t>
  </si>
  <si>
    <t>P2152</t>
  </si>
  <si>
    <t>P2275</t>
  </si>
  <si>
    <t>P1021</t>
  </si>
  <si>
    <t>P338</t>
  </si>
  <si>
    <t>P1195</t>
  </si>
  <si>
    <t>P2295</t>
  </si>
  <si>
    <t>P362</t>
  </si>
  <si>
    <t>JXTG Holdings Inc</t>
  </si>
  <si>
    <t>South Valiant</t>
  </si>
  <si>
    <t>East Brae</t>
  </si>
  <si>
    <t>South Morecambe</t>
  </si>
  <si>
    <t>ENI UK Ltd</t>
  </si>
  <si>
    <t>Hutton</t>
  </si>
  <si>
    <t>Orwell</t>
  </si>
  <si>
    <t>Sean North</t>
  </si>
  <si>
    <t>Rob Roy</t>
  </si>
  <si>
    <t>South Sean</t>
  </si>
  <si>
    <t>Alwyn North</t>
  </si>
  <si>
    <t>Frigg</t>
  </si>
  <si>
    <t>DEME Building Materials Ltd</t>
  </si>
  <si>
    <t>Kendall Bros (Portsmouth) Ltd</t>
  </si>
  <si>
    <t>West Sole</t>
  </si>
  <si>
    <t>Apache Corporation</t>
  </si>
  <si>
    <t>As reported by Government Agencies</t>
  </si>
  <si>
    <t xml:space="preserve">Europa Oil &amp; Gas </t>
  </si>
  <si>
    <t>DL001</t>
  </si>
  <si>
    <t>DL003</t>
  </si>
  <si>
    <t>PEDL143</t>
  </si>
  <si>
    <t>PEDL181</t>
  </si>
  <si>
    <t>PEDL314</t>
  </si>
  <si>
    <t>AL010</t>
  </si>
  <si>
    <t>EXL253</t>
  </si>
  <si>
    <t>PEDL001</t>
  </si>
  <si>
    <t>PEDL011</t>
  </si>
  <si>
    <t>PEDL014</t>
  </si>
  <si>
    <t>PEDL037</t>
  </si>
  <si>
    <t>PEDL039</t>
  </si>
  <si>
    <t>PEDL043</t>
  </si>
  <si>
    <t>PEDL057</t>
  </si>
  <si>
    <t>PEDL141</t>
  </si>
  <si>
    <t>PEDL169</t>
  </si>
  <si>
    <t>PEDL202</t>
  </si>
  <si>
    <t>PEDL265</t>
  </si>
  <si>
    <t>PEDL274</t>
  </si>
  <si>
    <t>PEDL277</t>
  </si>
  <si>
    <t>PEDL279</t>
  </si>
  <si>
    <t>PEDL281</t>
  </si>
  <si>
    <t>PEDL310</t>
  </si>
  <si>
    <t>PL161</t>
  </si>
  <si>
    <t>PL213</t>
  </si>
  <si>
    <t>P1034</t>
  </si>
  <si>
    <t>P1062</t>
  </si>
  <si>
    <t>P1070</t>
  </si>
  <si>
    <t>P1736</t>
  </si>
  <si>
    <t>P683</t>
  </si>
  <si>
    <t>PEDL331</t>
  </si>
  <si>
    <t>PL235</t>
  </si>
  <si>
    <t>PL241</t>
  </si>
  <si>
    <t>P1875</t>
  </si>
  <si>
    <t>P2300</t>
  </si>
  <si>
    <t>P2304</t>
  </si>
  <si>
    <t>EXL250</t>
  </si>
  <si>
    <t>PEDL164</t>
  </si>
  <si>
    <t>PEDL261</t>
  </si>
  <si>
    <t>PEDL262</t>
  </si>
  <si>
    <t>PEDL267</t>
  </si>
  <si>
    <t>P1946</t>
  </si>
  <si>
    <t>P1989</t>
  </si>
  <si>
    <t>P2278</t>
  </si>
  <si>
    <t>P2199</t>
  </si>
  <si>
    <t>EXL203</t>
  </si>
  <si>
    <t>EXL276</t>
  </si>
  <si>
    <t>EXL141</t>
  </si>
  <si>
    <t>PEDL313</t>
  </si>
  <si>
    <t>PEDL315</t>
  </si>
  <si>
    <t>PL199</t>
  </si>
  <si>
    <t>PL215</t>
  </si>
  <si>
    <t>P2076</t>
  </si>
  <si>
    <t>PEDL234</t>
  </si>
  <si>
    <t>PEDL278</t>
  </si>
  <si>
    <t>CGG</t>
  </si>
  <si>
    <t>E422</t>
  </si>
  <si>
    <t>E441</t>
  </si>
  <si>
    <t>P1932</t>
  </si>
  <si>
    <t>P1977</t>
  </si>
  <si>
    <t>P2074</t>
  </si>
  <si>
    <t>P2140</t>
  </si>
  <si>
    <t>EXL294</t>
  </si>
  <si>
    <t>Cirque Energy (UK) Ltd</t>
  </si>
  <si>
    <t>PEDL324</t>
  </si>
  <si>
    <t>PEDL335</t>
  </si>
  <si>
    <t>PEDL336</t>
  </si>
  <si>
    <t>PEDL348</t>
  </si>
  <si>
    <t>P2248</t>
  </si>
  <si>
    <t>P2252</t>
  </si>
  <si>
    <t>P2253</t>
  </si>
  <si>
    <t>P2259</t>
  </si>
  <si>
    <t>P2261</t>
  </si>
  <si>
    <t>PEDL183</t>
  </si>
  <si>
    <t>EXL189</t>
  </si>
  <si>
    <t>EXL269</t>
  </si>
  <si>
    <t>PEDL165</t>
  </si>
  <si>
    <t>PEDL244</t>
  </si>
  <si>
    <t>PEDL276</t>
  </si>
  <si>
    <t>PEDL287</t>
  </si>
  <si>
    <t>PEDL288</t>
  </si>
  <si>
    <t>PEDL290</t>
  </si>
  <si>
    <t>PEDL333</t>
  </si>
  <si>
    <t>PEDL342</t>
  </si>
  <si>
    <t>PEDL346</t>
  </si>
  <si>
    <t>PEDL347</t>
  </si>
  <si>
    <t>P1598</t>
  </si>
  <si>
    <t>P2014</t>
  </si>
  <si>
    <t>DNO</t>
  </si>
  <si>
    <t>E448</t>
  </si>
  <si>
    <t>E419</t>
  </si>
  <si>
    <t>P1476</t>
  </si>
  <si>
    <t>P1929</t>
  </si>
  <si>
    <t>PEDL005</t>
  </si>
  <si>
    <t>PEDL068</t>
  </si>
  <si>
    <t>PEDL118</t>
  </si>
  <si>
    <t>PEDL130</t>
  </si>
  <si>
    <t>PEDL180</t>
  </si>
  <si>
    <t>PEDL182</t>
  </si>
  <si>
    <t>PEDL191</t>
  </si>
  <si>
    <t>PEDL201</t>
  </si>
  <si>
    <t>PEDL203</t>
  </si>
  <si>
    <t>PEDL209</t>
  </si>
  <si>
    <t>PEDL241</t>
  </si>
  <si>
    <t>PEDL253</t>
  </si>
  <si>
    <t>PEDL258</t>
  </si>
  <si>
    <t>PEDL306</t>
  </si>
  <si>
    <t>PEDL334</t>
  </si>
  <si>
    <t>PEDL339</t>
  </si>
  <si>
    <t>PL090</t>
  </si>
  <si>
    <t>P2091</t>
  </si>
  <si>
    <t>P2226</t>
  </si>
  <si>
    <t>E424</t>
  </si>
  <si>
    <t>P2235</t>
  </si>
  <si>
    <t>P1566</t>
  </si>
  <si>
    <t>P1742</t>
  </si>
  <si>
    <t>P2088</t>
  </si>
  <si>
    <t>Horse Hill Developments Ltd</t>
  </si>
  <si>
    <t>PEDL137</t>
  </si>
  <si>
    <t>PEDL246</t>
  </si>
  <si>
    <t>P1368</t>
  </si>
  <si>
    <t>P1485</t>
  </si>
  <si>
    <t>P1835</t>
  </si>
  <si>
    <t>P2294</t>
  </si>
  <si>
    <t>P2308</t>
  </si>
  <si>
    <t>PEDL204</t>
  </si>
  <si>
    <t>PEDL254</t>
  </si>
  <si>
    <t>PEDL255</t>
  </si>
  <si>
    <t>PEDL264</t>
  </si>
  <si>
    <t>PEDL269</t>
  </si>
  <si>
    <t>PEDL275</t>
  </si>
  <si>
    <t>PEDL312</t>
  </si>
  <si>
    <t>P1609</t>
  </si>
  <si>
    <t>P2085</t>
  </si>
  <si>
    <t>P2260</t>
  </si>
  <si>
    <t>P1918</t>
  </si>
  <si>
    <t>P2123</t>
  </si>
  <si>
    <t>PEDL330</t>
  </si>
  <si>
    <t>PEDL345</t>
  </si>
  <si>
    <t>P1606</t>
  </si>
  <si>
    <t>P1607</t>
  </si>
  <si>
    <t>P2234</t>
  </si>
  <si>
    <t>P2165</t>
  </si>
  <si>
    <t>P2280</t>
  </si>
  <si>
    <t>PEDL120</t>
  </si>
  <si>
    <t>PEDL297</t>
  </si>
  <si>
    <t>P2104</t>
  </si>
  <si>
    <t>E437</t>
  </si>
  <si>
    <t>P1944</t>
  </si>
  <si>
    <t>P1966</t>
  </si>
  <si>
    <t>P2069</t>
  </si>
  <si>
    <t>P2082</t>
  </si>
  <si>
    <t>P2107</t>
  </si>
  <si>
    <t>P2154</t>
  </si>
  <si>
    <t>P2156</t>
  </si>
  <si>
    <t>P2206</t>
  </si>
  <si>
    <t>P2209</t>
  </si>
  <si>
    <t>P2218</t>
  </si>
  <si>
    <t>P2025</t>
  </si>
  <si>
    <t>PL116</t>
  </si>
  <si>
    <t>E446</t>
  </si>
  <si>
    <t>E423</t>
  </si>
  <si>
    <t>P2223</t>
  </si>
  <si>
    <t>P2242</t>
  </si>
  <si>
    <t>P2250</t>
  </si>
  <si>
    <t>PEDL260</t>
  </si>
  <si>
    <t>P1314</t>
  </si>
  <si>
    <t>PEDL157</t>
  </si>
  <si>
    <t>PEDL224</t>
  </si>
  <si>
    <t>PEDL320</t>
  </si>
  <si>
    <t>PEDL321</t>
  </si>
  <si>
    <t>PEDL327</t>
  </si>
  <si>
    <t>PEDL329</t>
  </si>
  <si>
    <t>PEDL344</t>
  </si>
  <si>
    <t>E431</t>
  </si>
  <si>
    <t>P1914</t>
  </si>
  <si>
    <t>P2133</t>
  </si>
  <si>
    <t>E447</t>
  </si>
  <si>
    <t>P2006</t>
  </si>
  <si>
    <t>P1737</t>
  </si>
  <si>
    <t>TGS</t>
  </si>
  <si>
    <t>P2236</t>
  </si>
  <si>
    <t>P2237</t>
  </si>
  <si>
    <t>AL006</t>
  </si>
  <si>
    <t>DL005</t>
  </si>
  <si>
    <t>P2284</t>
  </si>
  <si>
    <t>PEDL259</t>
  </si>
  <si>
    <t>PEDL343</t>
  </si>
  <si>
    <t>PL077</t>
  </si>
  <si>
    <t>PL079</t>
  </si>
  <si>
    <t>PL080</t>
  </si>
  <si>
    <t>PL081</t>
  </si>
  <si>
    <t>P1916</t>
  </si>
  <si>
    <t>PEDL126</t>
  </si>
  <si>
    <t>P2224</t>
  </si>
  <si>
    <t>P2225</t>
  </si>
  <si>
    <t>P1915</t>
  </si>
  <si>
    <t>P2122</t>
  </si>
  <si>
    <t>PEDL263</t>
  </si>
  <si>
    <t>PEDL298</t>
  </si>
  <si>
    <t>PEDL302</t>
  </si>
  <si>
    <t>E435</t>
  </si>
  <si>
    <t>P1733</t>
  </si>
  <si>
    <t>P1902</t>
  </si>
  <si>
    <t>P1903</t>
  </si>
  <si>
    <t>P2115</t>
  </si>
  <si>
    <t>P2135</t>
  </si>
  <si>
    <t>P1979</t>
  </si>
  <si>
    <t>P1482</t>
  </si>
  <si>
    <t>P1763</t>
  </si>
  <si>
    <t>P1888</t>
  </si>
  <si>
    <t>P2013</t>
  </si>
  <si>
    <t>Akane Energy Plc</t>
  </si>
  <si>
    <t>Alpha Petroleum UK holdings</t>
  </si>
  <si>
    <t>Angus Energy Ltd</t>
  </si>
  <si>
    <t>Antrim Energy Inc.</t>
  </si>
  <si>
    <t>Aurora</t>
  </si>
  <si>
    <t>Azinor petroleum</t>
  </si>
  <si>
    <t>Bayerngas Norge AS</t>
  </si>
  <si>
    <t>Burgate E &amp; P</t>
  </si>
  <si>
    <t>Celtique Energy Holdings</t>
  </si>
  <si>
    <t>Chrysaor Holdings</t>
  </si>
  <si>
    <t>Cluff Natural Resources Plc</t>
  </si>
  <si>
    <t>Connaught Oil &amp; Gas Ltd.</t>
  </si>
  <si>
    <t>Cuadrilla Resources</t>
  </si>
  <si>
    <t>Dansk olie og naturgas a/s</t>
  </si>
  <si>
    <t>Dyas EOG</t>
  </si>
  <si>
    <t>Egdon Resources</t>
  </si>
  <si>
    <t>First Oil Expro</t>
  </si>
  <si>
    <t>Frequent Oil</t>
  </si>
  <si>
    <t>Fugro</t>
  </si>
  <si>
    <t>Fyrd Energy</t>
  </si>
  <si>
    <t>Hansa hydrocarbons</t>
  </si>
  <si>
    <t>Hurricane energy</t>
  </si>
  <si>
    <t>Hutton Energy Ltd</t>
  </si>
  <si>
    <t>Independent oil and gas</t>
  </si>
  <si>
    <t>Infrastrata Plc</t>
  </si>
  <si>
    <t>Kimmeridge Energy Management ltd</t>
  </si>
  <si>
    <t>National Iranian Oil co.</t>
  </si>
  <si>
    <t>Onshore oilfield services ltd</t>
  </si>
  <si>
    <t>Scottish Power Plc</t>
  </si>
  <si>
    <t>Serica Energy</t>
  </si>
  <si>
    <t>Sonorex oil and gas</t>
  </si>
  <si>
    <t>South Western Energy ltd</t>
  </si>
  <si>
    <t>Swift Exploration</t>
  </si>
  <si>
    <t>Warwick Energy</t>
  </si>
  <si>
    <t>Wingas GMBH</t>
  </si>
  <si>
    <t>Wintershall B.V.</t>
  </si>
  <si>
    <t>P721</t>
  </si>
  <si>
    <t>Suncor Energy Inc</t>
  </si>
  <si>
    <t>Siccar point Energy (OMV UK)</t>
  </si>
  <si>
    <t>Apec</t>
  </si>
  <si>
    <t>Ardent Oil</t>
  </si>
  <si>
    <t>GTO Ltd</t>
  </si>
  <si>
    <t>Holywell resources</t>
  </si>
  <si>
    <t>OK Energy ltd</t>
  </si>
  <si>
    <t>Wintershall b.v.</t>
  </si>
  <si>
    <t>Yes</t>
  </si>
  <si>
    <t>OK Energy Ltd</t>
  </si>
  <si>
    <t>Included in Reconciliation (Yes/No)</t>
  </si>
  <si>
    <t>Payment as reported by the OGA (£)</t>
  </si>
  <si>
    <t xml:space="preserve">Licence Number </t>
  </si>
  <si>
    <t xml:space="preserve">Company/group </t>
  </si>
  <si>
    <t>In all cases the reconciled figures were within the (lower of £10,000 or 1%) materiality thresholds agreed by the MSG.</t>
  </si>
  <si>
    <t>In a very few cases the payment reported by the licensee was higher or lower than that reported by the OGA.</t>
  </si>
  <si>
    <t>The final column indicates where payments were included in the reconciliation exercise.</t>
  </si>
  <si>
    <t>(Re)Payment as reported by HMRC (£)</t>
  </si>
  <si>
    <t>Field name</t>
  </si>
  <si>
    <t>In a very few cases the payment reported by the participator was higher or lower than that reported by HMRC.</t>
  </si>
  <si>
    <t>Payments of petroleum licence fees in 2016 as reported by the Oil and Gas Authority (in £)</t>
  </si>
  <si>
    <t>As explained in the EITI Report for 2016, reconciliation of 2016 payments to the Oil and Gas Authority (OGA) was targeted.</t>
  </si>
  <si>
    <t>This meant that some companies with total payments of petroleum licence fees in 2016 greater than the £86,000 materiality threshold fell out of scope of the reconciliation process.</t>
  </si>
  <si>
    <t>Payments of OGA Levy in 2016 as reported by the Oil and Gas Authority (in £)</t>
  </si>
  <si>
    <t>This meant that some companies with total payments of OGA Levy in 2016 greater than the £86,000 materiality threshold fell out of scope of the reconciliation process.</t>
  </si>
  <si>
    <t>Payments of petroleum revenue tax in 2016 as reported by HMRC (in £)</t>
  </si>
  <si>
    <t>Third Energy</t>
  </si>
  <si>
    <t>INEOS Industries</t>
  </si>
  <si>
    <t>Sterling Resources</t>
  </si>
  <si>
    <t>Sumitomo Corporation</t>
  </si>
  <si>
    <t>UK Oil &amp; Gas Investments plc</t>
  </si>
  <si>
    <t>Veritas Geophysical</t>
  </si>
  <si>
    <t>Verus Petroleum</t>
  </si>
  <si>
    <t>Wessex Hydrocarbons</t>
  </si>
  <si>
    <t>WesternGeco</t>
  </si>
  <si>
    <t>Xcite Energy</t>
  </si>
  <si>
    <t>Zennor Petroleum</t>
  </si>
  <si>
    <t>Stelinmatvic Industries</t>
  </si>
  <si>
    <t>Steam Oil Production Company Ltd</t>
  </si>
  <si>
    <t>Spectrum Geo</t>
  </si>
  <si>
    <t>Seabird Exploration</t>
  </si>
  <si>
    <t>Reach Oil &amp; Gas</t>
  </si>
  <si>
    <t>Polarcus Seismic</t>
  </si>
  <si>
    <t>PGS Exploration</t>
  </si>
  <si>
    <t>Petrogas International</t>
  </si>
  <si>
    <t>Parkmead Group plc</t>
  </si>
  <si>
    <t>ORG Geophysical</t>
  </si>
  <si>
    <t>Norwegian Energy Company asa</t>
  </si>
  <si>
    <t>MOL Group</t>
  </si>
  <si>
    <t>Margin Oil and Gas</t>
  </si>
  <si>
    <t>North Cormorant</t>
  </si>
  <si>
    <t>VOL06224</t>
  </si>
  <si>
    <t>00005137</t>
  </si>
  <si>
    <t>Stainton Quarry</t>
  </si>
  <si>
    <t>Crown Farm Quarry</t>
  </si>
  <si>
    <t xml:space="preserve">TULIC-481 </t>
  </si>
  <si>
    <t>TULIC-470</t>
  </si>
  <si>
    <t>TULIC-396</t>
  </si>
  <si>
    <t>TULIC-392</t>
  </si>
  <si>
    <t>TULIC-197</t>
  </si>
  <si>
    <t>TULIC-296</t>
  </si>
  <si>
    <t xml:space="preserve">TULIC-430 </t>
  </si>
  <si>
    <t xml:space="preserve">TULIC-447 </t>
  </si>
  <si>
    <t>TULIC-127</t>
  </si>
  <si>
    <t>TULIC-458</t>
  </si>
  <si>
    <t>TULIC-472</t>
  </si>
  <si>
    <t xml:space="preserve">TULIC-254 </t>
  </si>
  <si>
    <t xml:space="preserve">TULIC-395 </t>
  </si>
  <si>
    <t xml:space="preserve">TULIC-509 </t>
  </si>
  <si>
    <t xml:space="preserve">TULIC-460 </t>
  </si>
  <si>
    <t>TULIC-351</t>
  </si>
  <si>
    <t>Spey Bay Quarry</t>
  </si>
  <si>
    <t>Area 455/459, N Middle Grounds / 8736</t>
  </si>
  <si>
    <t>Severn Sands Ltd</t>
  </si>
  <si>
    <t>Area 395/1-2, Off Selsey Bill / 1025195</t>
  </si>
  <si>
    <t>Penmaenmawr Quarry</t>
  </si>
  <si>
    <t>372/1</t>
  </si>
  <si>
    <t>106-400</t>
  </si>
  <si>
    <t>473/4/5</t>
  </si>
  <si>
    <t>401-2</t>
  </si>
  <si>
    <t>242-361</t>
  </si>
  <si>
    <t>Lease - AR1-41-3 Kingairloch Pier Extension 01013485</t>
  </si>
  <si>
    <t>L/2015/00049/1</t>
  </si>
  <si>
    <t>L/2012/00057/4</t>
  </si>
  <si>
    <t>Offshore royalties</t>
  </si>
  <si>
    <t>Pant y Pwll Dwr Quarry / 2025073</t>
  </si>
  <si>
    <t>Jetty / 1011265</t>
  </si>
  <si>
    <t>Barge Mooring / 1030540</t>
  </si>
  <si>
    <t>BRI06225</t>
  </si>
  <si>
    <t>Stowe Hill Cert/Surf Rnt &amp; Roy / 4032180</t>
  </si>
  <si>
    <t>AR4-9-1 Quarry / 2028358</t>
  </si>
  <si>
    <t>Lease AR 1-38-1 Harbour/Breakwater 01013483</t>
  </si>
  <si>
    <t>Lease 1032402/Cauldon Low Quarry</t>
  </si>
  <si>
    <t>Lease - AR2-24-8 Glensanda Slipway, Recl,Pontoon 02029774</t>
  </si>
  <si>
    <t>Lease -AR2-10,7 Loch Creran Comm Moorings 02026055</t>
  </si>
  <si>
    <t>Reconciled Payments (£)</t>
  </si>
  <si>
    <t>Licence Number or other reference</t>
  </si>
  <si>
    <t>Company/group</t>
  </si>
  <si>
    <t>Thames</t>
  </si>
  <si>
    <t>Pickerill</t>
  </si>
  <si>
    <t>Easington Amethyst</t>
  </si>
  <si>
    <t>Bacton - Lancelot</t>
  </si>
  <si>
    <t>Leman</t>
  </si>
  <si>
    <t>GAS05219/RHA01028432</t>
  </si>
  <si>
    <t>11WGP14406 RHA/01028420</t>
  </si>
  <si>
    <t>11WGP14406 RHS/01029924</t>
  </si>
  <si>
    <t>H-U9C00MIL02-AP-O2-P2 RHS/01 029929</t>
  </si>
  <si>
    <t>11MAG10406 RHS/01029975</t>
  </si>
  <si>
    <t>11FPS10254 BID/03015141</t>
  </si>
  <si>
    <t>11CLR10421 RHS/01030485</t>
  </si>
  <si>
    <t>Liverpool Bay</t>
  </si>
  <si>
    <t>Sage Pipeline</t>
  </si>
  <si>
    <t>Field or facility name</t>
  </si>
  <si>
    <t>York Pipeline</t>
  </si>
  <si>
    <t>Bacton Terminal</t>
  </si>
  <si>
    <t>Wytch Farm (Furzey Island)</t>
  </si>
  <si>
    <t>Eagles Pipeline</t>
  </si>
  <si>
    <t>Laggan Tormore Import Pipe</t>
  </si>
  <si>
    <t>Breagh Pipeline</t>
  </si>
  <si>
    <t>Oranje-Nassau Energie (ONE)</t>
  </si>
  <si>
    <t>Clearwell Quarry</t>
  </si>
  <si>
    <t>Garreg Lwyd Windfarm</t>
  </si>
  <si>
    <t>Area 476</t>
  </si>
  <si>
    <t>Lease 01029564 - Tenant WES06648 / Area 451</t>
  </si>
  <si>
    <t>Area 457</t>
  </si>
  <si>
    <t>Area 515</t>
  </si>
  <si>
    <t>Area 137</t>
  </si>
  <si>
    <t>Area 513</t>
  </si>
  <si>
    <t>Area 510/1-2</t>
  </si>
  <si>
    <t>Area 473</t>
  </si>
  <si>
    <t>Area 511</t>
  </si>
  <si>
    <t>Area 472</t>
  </si>
  <si>
    <t>Area 458/464</t>
  </si>
  <si>
    <t>Area 460</t>
  </si>
  <si>
    <t>Area 514/1-4</t>
  </si>
  <si>
    <t>Area 407</t>
  </si>
  <si>
    <t>Area 512</t>
  </si>
  <si>
    <t>Area 340</t>
  </si>
  <si>
    <t>Area 447</t>
  </si>
  <si>
    <t>Area 430</t>
  </si>
  <si>
    <t>Only companies with material payments to HMRC had their payments to the OGA reconciled, with unilateral reporting of receipts by the OGA for the remaining companies.</t>
  </si>
  <si>
    <t>UK Oil &amp; Gas Investments Plc</t>
  </si>
  <si>
    <t>Arenite Petroleum Ltd</t>
  </si>
  <si>
    <t>Azinor Petroleum</t>
  </si>
  <si>
    <t>Biogas Technology</t>
  </si>
  <si>
    <t>Blackland Park Exploration</t>
  </si>
  <si>
    <t>Dolphin Group</t>
  </si>
  <si>
    <t>Independent Oil and Gas</t>
  </si>
  <si>
    <t>Iona Energy Company</t>
  </si>
  <si>
    <t>Parkmead Group Plc</t>
  </si>
  <si>
    <t>Norcros Group (holdings) ltd</t>
  </si>
  <si>
    <t>Moorland Energy</t>
  </si>
  <si>
    <t>Petronas Energy Trading</t>
  </si>
  <si>
    <t>Aberdeen Drilling Management</t>
  </si>
  <si>
    <t>IGas Energy plc</t>
  </si>
  <si>
    <t>Highland Petroleum Ltd</t>
  </si>
  <si>
    <t>Hansa Hydrocarbons</t>
  </si>
  <si>
    <t>Fairfield Energy</t>
  </si>
  <si>
    <t>Alpha Petroleum UK Holdings</t>
  </si>
  <si>
    <t>Cairn Energy plc</t>
  </si>
  <si>
    <t>Carrizo Oil &amp; Gas</t>
  </si>
  <si>
    <t>Cluff Natural Resources plc</t>
  </si>
  <si>
    <t>Encounter Oil</t>
  </si>
  <si>
    <t>Aimwell Energy</t>
  </si>
  <si>
    <t>Net unreconciled difference**</t>
  </si>
  <si>
    <t>Total reported by government agencies for out-of-scope extractive companies*</t>
  </si>
  <si>
    <t>Extractive-related payments to The Crown Estate (TCE) by oil and gas companies in 2016 as reported by TCE (in £)</t>
  </si>
  <si>
    <t>In a very few cases the payment reported by the compant/group was higher or lower than that reported by TCE.</t>
  </si>
  <si>
    <t>Extractive-related payments to The Crown Estate (TCE) by mining and quarrying companies in 2016 as reported by TCE (in £)</t>
  </si>
  <si>
    <t>Extractive Industries Payments to/refunds from UK Government in 2016</t>
  </si>
  <si>
    <t>Payments
 to TCE</t>
  </si>
  <si>
    <t>Payments
 to CA</t>
  </si>
  <si>
    <t>Mainstream
 CT</t>
  </si>
  <si>
    <t>RFCT
 &amp; SC</t>
  </si>
  <si>
    <t>OGA
 Levy</t>
  </si>
  <si>
    <t>Petroleum
 Licence
 Fees</t>
  </si>
  <si>
    <t>Other
 Mining &amp;
 Quarrying</t>
  </si>
  <si>
    <t>* Out-of-scope companies comprise those out of scope of the reconciliation because their payments were below the agreed materiality thresholds and those with material payments that declined to participate in the reconciliation process.</t>
  </si>
  <si>
    <t>** All net unreconciled differences are below the materiality deviation agreed by the MSG.</t>
  </si>
  <si>
    <t xml:space="preserve"> (in £ million)</t>
  </si>
  <si>
    <t>Detailed Extractive Industries Payments to/refunds from UK Government in 2016</t>
  </si>
  <si>
    <t>Reconciled Extractive Payments to Government in 2016 by Oil &amp; Gas companies</t>
  </si>
  <si>
    <t>Reconciled Extractive Payments to Government in 2016 by Other Mining &amp; Quarrying companies</t>
  </si>
  <si>
    <t>Mainstream
 Corporation Tax</t>
  </si>
  <si>
    <t>Total reported
 by company</t>
  </si>
  <si>
    <t>Unreconciled
 difference</t>
  </si>
  <si>
    <t>BP UK Group</t>
  </si>
  <si>
    <t>CalEnergy Gas Ltd</t>
  </si>
  <si>
    <t>Centrica Energy E&amp;P</t>
  </si>
  <si>
    <t>Chevron North Sea Ltd</t>
  </si>
  <si>
    <t>Nexen Petroleum UK Ltd</t>
  </si>
  <si>
    <t>ConocoPhillips UK Ltd</t>
  </si>
  <si>
    <t>Endeavour Energy UK Ltd</t>
  </si>
  <si>
    <t>Engie E&amp;P UK Ltd</t>
  </si>
  <si>
    <t>Europa Oil &amp; Gas Ltd</t>
  </si>
  <si>
    <t>ExxonMobil International Ltd</t>
  </si>
  <si>
    <t>Faroe Petroleum PLC</t>
  </si>
  <si>
    <t>Idemitsu Petroleum UK Ltd</t>
  </si>
  <si>
    <t>IGas Energy PLC</t>
  </si>
  <si>
    <t>Ithaca Energy UK Ltd</t>
  </si>
  <si>
    <t>JX Nippon E&amp;P UK Ltd</t>
  </si>
  <si>
    <t>Dana Petroleum Ltd</t>
  </si>
  <si>
    <t>Maersk Oil North Sea UK Ltd</t>
  </si>
  <si>
    <t>Marubeni Oil &amp; Gas UK Ltd</t>
  </si>
  <si>
    <t>Marathon Oil UK LLC</t>
  </si>
  <si>
    <t>Murphy Petroleum Ltd</t>
  </si>
  <si>
    <t>Oranje-Nassau Energie UK Ltd</t>
  </si>
  <si>
    <t>Premier Oil PLC</t>
  </si>
  <si>
    <t>Perenco UK Ltd</t>
  </si>
  <si>
    <t>Repsol Sinopec Resources UK Ltd</t>
  </si>
  <si>
    <t>Royal Dutch Shell PLC</t>
  </si>
  <si>
    <t>SSE E&amp;P UK Ltd</t>
  </si>
  <si>
    <t>Siccar Point Energy (Holdings) Ltd [incl. OMV (U.K.) Ltd]</t>
  </si>
  <si>
    <t>Statoil UK Ltd</t>
  </si>
  <si>
    <t>Ithaca SPL Ltd (formerly Summit Petroleum Ltd)</t>
  </si>
  <si>
    <t>Suncor Energy UK Ltd</t>
  </si>
  <si>
    <t>TAQA Bratani Ltd</t>
  </si>
  <si>
    <t>Total E&amp;P UK Ltd</t>
  </si>
  <si>
    <t>Tullow Oil PLC</t>
  </si>
  <si>
    <t>Breedon Group PLC</t>
  </si>
  <si>
    <t>Cemex UK Materials Ltd</t>
  </si>
  <si>
    <t>Cleveland Potash Ltd</t>
  </si>
  <si>
    <t>Garreg Lwyd Energy Ltd</t>
  </si>
  <si>
    <t>Hanson UK Group</t>
  </si>
  <si>
    <t>Irish Salt Mining &amp; Exploration Co. Ltd</t>
  </si>
  <si>
    <t>Tarmac Holdings Limited</t>
  </si>
  <si>
    <t>Kimmeridge Energy Management Ltd</t>
  </si>
  <si>
    <t>Jersey Oil and Gas plc</t>
  </si>
  <si>
    <t>P380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</si>
</sst>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quot;€&quot;_-;\-* #,##0.00\ &quot;€&quot;_-;_-* &quot;-&quot;??\ &quot;€&quot;_-;_-@_-"/>
    <numFmt numFmtId="165" formatCode="_-* #,##0.00\ _€_-;\-* #,##0.00\ _€_-;_-* &quot;-&quot;??\ _€_-;_-@_-"/>
    <numFmt numFmtId="166" formatCode="_(* #,##0.00_);_(* \(#,##0.00\);_(* &quot;-&quot;??_);_(@_)"/>
    <numFmt numFmtId="167" formatCode="_-* #,##0.00_-;\-* #,##0.00_-;_-* &quot;-&quot;_-;_-@_-"/>
    <numFmt numFmtId="168" formatCode="[$-40C]dddd\ d\ mmmm\ yyyy"/>
    <numFmt numFmtId="169" formatCode="#,##0\ &quot;€&quot;"/>
    <numFmt numFmtId="170" formatCode="#,##0_);\(&quot;&quot;#,##0\);_-* &quot;-&quot;??_-;_-@_-"/>
    <numFmt numFmtId="171" formatCode="#,##0_ ;[Red]\-#,##0\ "/>
    <numFmt numFmtId="172" formatCode="_-* #,##0\ _€_-;\-* #,##0\ _€_-;_-* &quot;-&quot;??\ _€_-;_-@_-"/>
    <numFmt numFmtId="173" formatCode="0.0%"/>
    <numFmt numFmtId="174" formatCode="_(&quot;$&quot;* #,##0.00_);_(&quot;$&quot;* \(#,##0.00\);_(&quot;$&quot;* &quot;-&quot;??_);_(@_)"/>
    <numFmt numFmtId="175" formatCode="[$-809]dd\ mmmm\ yyyy;@"/>
    <numFmt numFmtId="176" formatCode="#,##0.00_);\(&quot;&quot;#,##0.00\);_-* &quot;-&quot;??_-;_-@_-"/>
    <numFmt numFmtId="177" formatCode="_(* #,##0_);_(* \(#,##0\);_(* &quot;-&quot;??_);_(@_)"/>
    <numFmt numFmtId="178" formatCode="_-* #,##0.000\ _€_-;\-* #,##0.000\ _€_-;_-* &quot;-&quot;??\ _€_-;_-@_-"/>
    <numFmt numFmtId="179" formatCode="#,##0.000"/>
    <numFmt numFmtId="180" formatCode="#,##0.000;[Red]\-#,##0.000"/>
  </numFmts>
  <fonts count="110">
    <font>
      <sz val="10"/>
      <name val="Arial"/>
      <family val="2"/>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b/>
      <sz val="8"/>
      <name val="Arial"/>
      <family val="2"/>
    </font>
    <font>
      <sz val="8"/>
      <name val="Arial"/>
      <family val="2"/>
    </font>
    <font>
      <b/>
      <u/>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0"/>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8"/>
      <color indexed="8"/>
      <name val="Arial"/>
      <family val="2"/>
    </font>
    <font>
      <b/>
      <sz val="8"/>
      <color indexed="10"/>
      <name val="Arial"/>
      <family val="2"/>
    </font>
    <font>
      <b/>
      <i/>
      <u/>
      <sz val="8"/>
      <name val="Arial"/>
      <family val="2"/>
    </font>
    <font>
      <b/>
      <sz val="8"/>
      <color indexed="8"/>
      <name val="Arial"/>
      <family val="2"/>
    </font>
    <font>
      <b/>
      <i/>
      <sz val="8"/>
      <name val="Arial"/>
      <family val="2"/>
    </font>
    <font>
      <i/>
      <sz val="8"/>
      <name val="Arial"/>
      <family val="2"/>
    </font>
    <font>
      <sz val="8"/>
      <color indexed="30"/>
      <name val="Arial"/>
      <family val="2"/>
    </font>
    <font>
      <b/>
      <sz val="7"/>
      <name val="Arial"/>
      <family val="2"/>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11"/>
      <color theme="1"/>
      <name val="Arial"/>
      <family val="2"/>
    </font>
    <font>
      <sz val="10"/>
      <color theme="1"/>
      <name val="Arial"/>
      <family val="2"/>
    </font>
    <font>
      <sz val="8"/>
      <color rgb="FF000000"/>
      <name val="Tahoma"/>
      <family val="2"/>
    </font>
    <font>
      <sz val="8"/>
      <color rgb="FF000000"/>
      <name val="Arial"/>
      <family val="2"/>
      <charset val="1"/>
    </font>
    <font>
      <b/>
      <sz val="8"/>
      <color rgb="FFFFFFFF"/>
      <name val="Arial"/>
      <family val="2"/>
    </font>
    <font>
      <sz val="8"/>
      <color rgb="FF000000"/>
      <name val="Arial"/>
      <family val="2"/>
    </font>
    <font>
      <b/>
      <sz val="8"/>
      <color rgb="FF000000"/>
      <name val="Arial"/>
      <family val="2"/>
    </font>
    <font>
      <b/>
      <sz val="8"/>
      <color theme="0"/>
      <name val="Arial"/>
      <family val="2"/>
    </font>
    <font>
      <b/>
      <sz val="8"/>
      <color rgb="FFFF0000"/>
      <name val="Arial"/>
      <family val="2"/>
    </font>
    <font>
      <sz val="8"/>
      <color rgb="FFFF0000"/>
      <name val="Arial"/>
      <family val="2"/>
    </font>
    <font>
      <sz val="8"/>
      <color theme="1"/>
      <name val="Arial"/>
      <family val="2"/>
    </font>
    <font>
      <b/>
      <sz val="8"/>
      <color theme="1"/>
      <name val="Arial"/>
      <family val="2"/>
    </font>
    <font>
      <u/>
      <sz val="8"/>
      <color theme="10"/>
      <name val="Arial"/>
      <family val="2"/>
    </font>
    <font>
      <sz val="8"/>
      <color rgb="FF0070C0"/>
      <name val="Arial"/>
      <family val="2"/>
    </font>
    <font>
      <i/>
      <sz val="8"/>
      <color theme="1"/>
      <name val="Arial"/>
      <family val="2"/>
    </font>
    <font>
      <b/>
      <i/>
      <u/>
      <sz val="8"/>
      <color rgb="FFFF0000"/>
      <name val="Arial"/>
      <family val="2"/>
    </font>
    <font>
      <b/>
      <u/>
      <sz val="8"/>
      <color rgb="FFFFFFFF"/>
      <name val="Arial"/>
      <family val="2"/>
    </font>
    <font>
      <u/>
      <sz val="8"/>
      <color rgb="FFFFFFFF"/>
      <name val="Arial"/>
      <family val="2"/>
    </font>
    <font>
      <b/>
      <u/>
      <sz val="8"/>
      <color theme="1"/>
      <name val="Arial"/>
      <family val="2"/>
    </font>
    <font>
      <i/>
      <sz val="8"/>
      <color rgb="FFFF0000"/>
      <name val="Arial"/>
      <family val="2"/>
    </font>
    <font>
      <b/>
      <i/>
      <sz val="8"/>
      <color rgb="FFFF0000"/>
      <name val="Arial"/>
      <family val="2"/>
    </font>
    <font>
      <b/>
      <i/>
      <u/>
      <sz val="8"/>
      <color rgb="FFFFFFFF"/>
      <name val="Arial"/>
      <family val="2"/>
    </font>
    <font>
      <b/>
      <sz val="10"/>
      <color rgb="FFFF0000"/>
      <name val="Arial"/>
      <family val="2"/>
    </font>
    <font>
      <b/>
      <sz val="1"/>
      <color rgb="FFFFFFFF"/>
      <name val="Arial"/>
      <family val="2"/>
    </font>
    <font>
      <sz val="1"/>
      <color theme="1"/>
      <name val="Arial"/>
      <family val="2"/>
    </font>
    <font>
      <b/>
      <sz val="11"/>
      <name val="Arial"/>
      <family val="2"/>
    </font>
    <font>
      <sz val="11"/>
      <name val="Arial"/>
      <family val="2"/>
    </font>
    <font>
      <sz val="1"/>
      <name val="Arial"/>
      <family val="2"/>
    </font>
    <font>
      <b/>
      <sz val="11"/>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24406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B8CCE4"/>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92D050"/>
        <bgColor indexed="64"/>
      </patternFill>
    </fill>
    <fill>
      <patternFill patternType="solid">
        <fgColor theme="2" tint="-0.249977111117893"/>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2440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style="thick">
        <color theme="4"/>
      </top>
      <bottom/>
      <diagonal/>
    </border>
    <border>
      <left style="thin">
        <color rgb="FF00B0F0"/>
      </left>
      <right style="thin">
        <color rgb="FF00B0F0"/>
      </right>
      <top style="thin">
        <color rgb="FF00B0F0"/>
      </top>
      <bottom style="thin">
        <color rgb="FF00B0F0"/>
      </bottom>
      <diagonal/>
    </border>
    <border>
      <left style="thin">
        <color rgb="FF0070C0"/>
      </left>
      <right style="thin">
        <color rgb="FF0070C0"/>
      </right>
      <top style="thin">
        <color rgb="FF0070C0"/>
      </top>
      <bottom style="thin">
        <color rgb="FF0070C0"/>
      </bottom>
      <diagonal/>
    </border>
    <border>
      <left style="medium">
        <color rgb="FF0070C0"/>
      </left>
      <right/>
      <top/>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style="thin">
        <color rgb="FF0070C0"/>
      </bottom>
      <diagonal/>
    </border>
    <border>
      <left/>
      <right/>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B0F0"/>
      </bottom>
      <diagonal/>
    </border>
  </borders>
  <cellStyleXfs count="1970">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166" fontId="7" fillId="0" borderId="0" applyFont="0" applyFill="0" applyBorder="0" applyAlignment="0" applyProtection="0"/>
    <xf numFmtId="166" fontId="7" fillId="0" borderId="0" applyFont="0" applyFill="0" applyBorder="0" applyAlignment="0" applyProtection="0"/>
    <xf numFmtId="166" fontId="60" fillId="0" borderId="0" applyFont="0" applyFill="0" applyBorder="0" applyAlignment="0" applyProtection="0"/>
    <xf numFmtId="166" fontId="10" fillId="0" borderId="0" applyFont="0" applyFill="0" applyBorder="0" applyAlignment="0" applyProtection="0"/>
    <xf numFmtId="166" fontId="7"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164" fontId="7" fillId="0" borderId="0" applyFont="0" applyFill="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1" fillId="0" borderId="0" applyNumberFormat="0" applyFill="0" applyBorder="0" applyAlignment="0" applyProtection="0"/>
    <xf numFmtId="0" fontId="32" fillId="0" borderId="0" applyNumberFormat="0" applyFill="0" applyBorder="0" applyAlignment="0" applyProtection="0">
      <alignment vertical="top"/>
      <protection locked="0"/>
    </xf>
    <xf numFmtId="0" fontId="62" fillId="0" borderId="0" applyNumberFormat="0" applyFill="0" applyBorder="0" applyAlignment="0" applyProtection="0"/>
    <xf numFmtId="0" fontId="61"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165" fontId="7" fillId="0" borderId="0" applyFont="0" applyFill="0" applyBorder="0" applyAlignment="0" applyProtection="0"/>
    <xf numFmtId="167" fontId="7"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6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12"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2"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33"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74" fontId="60" fillId="0" borderId="0" applyFon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6" fillId="0" borderId="0"/>
    <xf numFmtId="0" fontId="60" fillId="0" borderId="0"/>
    <xf numFmtId="0" fontId="15"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60" fillId="0" borderId="0"/>
    <xf numFmtId="0" fontId="60" fillId="0" borderId="0"/>
    <xf numFmtId="0" fontId="60" fillId="0" borderId="0"/>
    <xf numFmtId="0" fontId="60" fillId="0" borderId="0"/>
    <xf numFmtId="0" fontId="60" fillId="0" borderId="0"/>
    <xf numFmtId="0" fontId="60" fillId="0" borderId="0"/>
    <xf numFmtId="0" fontId="8" fillId="0" borderId="0"/>
    <xf numFmtId="0" fontId="60" fillId="0" borderId="0"/>
    <xf numFmtId="0" fontId="60" fillId="0" borderId="0"/>
    <xf numFmtId="0" fontId="60" fillId="0" borderId="0"/>
    <xf numFmtId="0" fontId="64" fillId="0" borderId="0"/>
    <xf numFmtId="0" fontId="60" fillId="0" borderId="0"/>
    <xf numFmtId="0" fontId="60" fillId="0" borderId="0"/>
    <xf numFmtId="0" fontId="60" fillId="0" borderId="0"/>
    <xf numFmtId="0" fontId="60" fillId="0" borderId="0"/>
    <xf numFmtId="0" fontId="60" fillId="0" borderId="0"/>
    <xf numFmtId="0" fontId="7" fillId="0" borderId="0">
      <alignment wrapText="1"/>
    </xf>
    <xf numFmtId="0" fontId="60" fillId="0" borderId="0"/>
    <xf numFmtId="0" fontId="7" fillId="0" borderId="0"/>
    <xf numFmtId="0" fontId="12" fillId="0" borderId="0"/>
    <xf numFmtId="0" fontId="12" fillId="0" borderId="0"/>
    <xf numFmtId="0" fontId="7" fillId="0" borderId="0"/>
    <xf numFmtId="0" fontId="60" fillId="0" borderId="0"/>
    <xf numFmtId="0" fontId="60" fillId="0" borderId="0"/>
    <xf numFmtId="0" fontId="60" fillId="0" borderId="0"/>
    <xf numFmtId="0" fontId="60" fillId="0" borderId="0"/>
    <xf numFmtId="0" fontId="60" fillId="0" borderId="0"/>
    <xf numFmtId="0" fontId="60" fillId="0" borderId="0"/>
    <xf numFmtId="0" fontId="35" fillId="0" borderId="0"/>
    <xf numFmtId="0" fontId="60" fillId="0" borderId="0"/>
    <xf numFmtId="0" fontId="60" fillId="0" borderId="0"/>
    <xf numFmtId="0" fontId="60" fillId="0" borderId="0"/>
    <xf numFmtId="0" fontId="60" fillId="0" borderId="0"/>
    <xf numFmtId="0" fontId="60" fillId="0" borderId="0"/>
    <xf numFmtId="0" fontId="60" fillId="0" borderId="0"/>
    <xf numFmtId="0" fontId="12" fillId="0" borderId="0"/>
    <xf numFmtId="0" fontId="34" fillId="0" borderId="0"/>
    <xf numFmtId="0" fontId="34" fillId="0" borderId="0"/>
    <xf numFmtId="0" fontId="34" fillId="0" borderId="0"/>
    <xf numFmtId="0" fontId="34" fillId="0" borderId="0"/>
    <xf numFmtId="0" fontId="34" fillId="0" borderId="0"/>
    <xf numFmtId="0" fontId="7"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7" fillId="0" borderId="0"/>
    <xf numFmtId="0" fontId="7"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7"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6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64" fillId="0" borderId="0"/>
    <xf numFmtId="168" fontId="60" fillId="0" borderId="0"/>
    <xf numFmtId="168"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5" fillId="0" borderId="0"/>
    <xf numFmtId="0" fontId="15" fillId="0" borderId="0"/>
    <xf numFmtId="168" fontId="7" fillId="0" borderId="0"/>
    <xf numFmtId="168" fontId="7" fillId="0" borderId="0"/>
    <xf numFmtId="0" fontId="60" fillId="0" borderId="0"/>
    <xf numFmtId="0" fontId="60" fillId="0" borderId="0"/>
    <xf numFmtId="0" fontId="7" fillId="0" borderId="0"/>
    <xf numFmtId="0" fontId="7" fillId="0" borderId="0"/>
    <xf numFmtId="0" fontId="13" fillId="0" borderId="0"/>
    <xf numFmtId="0" fontId="7" fillId="0" borderId="0">
      <alignment wrapText="1"/>
    </xf>
    <xf numFmtId="0" fontId="15" fillId="0" borderId="0"/>
    <xf numFmtId="9" fontId="7"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0" fontId="66" fillId="0" borderId="0">
      <alignment horizontal="center" vertical="center"/>
    </xf>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25" fillId="20" borderId="4" applyNumberFormat="0" applyAlignment="0" applyProtection="0"/>
    <xf numFmtId="0" fontId="67"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31" fillId="23" borderId="9" applyNumberFormat="0" applyAlignment="0" applyProtection="0"/>
    <xf numFmtId="0" fontId="42" fillId="4" borderId="0" applyNumberFormat="0" applyBorder="0" applyAlignment="0" applyProtection="0">
      <alignment vertical="center"/>
    </xf>
    <xf numFmtId="0" fontId="41" fillId="3" borderId="0" applyNumberFormat="0" applyBorder="0" applyAlignment="0" applyProtection="0">
      <alignment vertical="center"/>
    </xf>
    <xf numFmtId="0" fontId="7" fillId="0" borderId="0"/>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5" fillId="23" borderId="9" applyNumberFormat="0" applyAlignment="0" applyProtection="0">
      <alignment vertical="center"/>
    </xf>
    <xf numFmtId="0" fontId="43" fillId="0" borderId="8" applyNumberFormat="0" applyFill="0" applyAlignment="0" applyProtection="0">
      <alignment vertical="center"/>
    </xf>
    <xf numFmtId="0" fontId="7" fillId="21" borderId="3"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20" borderId="1" applyNumberFormat="0" applyAlignment="0" applyProtection="0">
      <alignment vertical="center"/>
    </xf>
    <xf numFmtId="0" fontId="51" fillId="7" borderId="1" applyNumberFormat="0" applyAlignment="0" applyProtection="0">
      <alignment vertical="center"/>
    </xf>
    <xf numFmtId="0" fontId="50" fillId="20" borderId="4" applyNumberFormat="0" applyAlignment="0" applyProtection="0">
      <alignment vertical="center"/>
    </xf>
    <xf numFmtId="0" fontId="49" fillId="22" borderId="0" applyNumberFormat="0" applyBorder="0" applyAlignment="0" applyProtection="0">
      <alignment vertical="center"/>
    </xf>
    <xf numFmtId="0" fontId="48" fillId="0" borderId="2" applyNumberFormat="0" applyFill="0" applyAlignment="0" applyProtection="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3" fillId="0" borderId="0" applyNumberFormat="0" applyFill="0" applyBorder="0" applyAlignment="0" applyProtection="0"/>
    <xf numFmtId="0" fontId="94" fillId="0" borderId="14" applyNumberFormat="0" applyFill="0" applyAlignment="0" applyProtection="0"/>
    <xf numFmtId="0" fontId="95" fillId="0" borderId="27" applyNumberFormat="0" applyFill="0" applyAlignment="0" applyProtection="0"/>
    <xf numFmtId="0" fontId="96" fillId="0" borderId="28" applyNumberFormat="0" applyFill="0" applyAlignment="0" applyProtection="0"/>
    <xf numFmtId="0" fontId="96" fillId="0" borderId="0" applyNumberFormat="0" applyFill="0" applyBorder="0" applyAlignment="0" applyProtection="0"/>
    <xf numFmtId="0" fontId="97" fillId="39" borderId="0" applyNumberFormat="0" applyBorder="0" applyAlignment="0" applyProtection="0"/>
    <xf numFmtId="0" fontId="98" fillId="40" borderId="0" applyNumberFormat="0" applyBorder="0" applyAlignment="0" applyProtection="0"/>
    <xf numFmtId="0" fontId="99" fillId="41" borderId="0" applyNumberFormat="0" applyBorder="0" applyAlignment="0" applyProtection="0"/>
    <xf numFmtId="0" fontId="100" fillId="42" borderId="29" applyNumberFormat="0" applyAlignment="0" applyProtection="0"/>
    <xf numFmtId="0" fontId="101" fillId="43" borderId="30" applyNumberFormat="0" applyAlignment="0" applyProtection="0"/>
    <xf numFmtId="0" fontId="102" fillId="43" borderId="29" applyNumberFormat="0" applyAlignment="0" applyProtection="0"/>
    <xf numFmtId="0" fontId="103" fillId="0" borderId="31" applyNumberFormat="0" applyFill="0" applyAlignment="0" applyProtection="0"/>
    <xf numFmtId="0" fontId="104" fillId="44" borderId="32" applyNumberFormat="0" applyAlignment="0" applyProtection="0"/>
    <xf numFmtId="0" fontId="105" fillId="0" borderId="0" applyNumberFormat="0" applyFill="0" applyBorder="0" applyAlignment="0" applyProtection="0"/>
    <xf numFmtId="0" fontId="4" fillId="45" borderId="33" applyNumberFormat="0" applyFont="0" applyAlignment="0" applyProtection="0"/>
    <xf numFmtId="0" fontId="106" fillId="0" borderId="0" applyNumberFormat="0" applyFill="0" applyBorder="0" applyAlignment="0" applyProtection="0"/>
    <xf numFmtId="0" fontId="107" fillId="0" borderId="34" applyNumberFormat="0" applyFill="0" applyAlignment="0" applyProtection="0"/>
    <xf numFmtId="0" fontId="108"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108" fillId="49" borderId="0" applyNumberFormat="0" applyBorder="0" applyAlignment="0" applyProtection="0"/>
    <xf numFmtId="0" fontId="108"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108" fillId="53" borderId="0" applyNumberFormat="0" applyBorder="0" applyAlignment="0" applyProtection="0"/>
    <xf numFmtId="0" fontId="108"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108" fillId="57" borderId="0" applyNumberFormat="0" applyBorder="0" applyAlignment="0" applyProtection="0"/>
    <xf numFmtId="0" fontId="108"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108" fillId="61" borderId="0" applyNumberFormat="0" applyBorder="0" applyAlignment="0" applyProtection="0"/>
    <xf numFmtId="0" fontId="108"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108" fillId="65" borderId="0" applyNumberFormat="0" applyBorder="0" applyAlignment="0" applyProtection="0"/>
    <xf numFmtId="0" fontId="108" fillId="66"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108" fillId="69" borderId="0" applyNumberFormat="0" applyBorder="0" applyAlignment="0" applyProtection="0"/>
    <xf numFmtId="0" fontId="7"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cellStyleXfs>
  <cellXfs count="347">
    <xf numFmtId="0" fontId="0" fillId="0" borderId="0" xfId="0"/>
    <xf numFmtId="171" fontId="10" fillId="0" borderId="0" xfId="1436" applyNumberFormat="1" applyFont="1" applyFill="1" applyBorder="1" applyAlignment="1">
      <alignment horizontal="left" vertical="center" wrapText="1"/>
    </xf>
    <xf numFmtId="171" fontId="10" fillId="25" borderId="0" xfId="1436" applyNumberFormat="1" applyFont="1" applyFill="1" applyBorder="1" applyAlignment="1">
      <alignment horizontal="left" vertical="center" wrapText="1"/>
    </xf>
    <xf numFmtId="170" fontId="9" fillId="29" borderId="15" xfId="1539" applyNumberFormat="1" applyFont="1" applyFill="1" applyBorder="1" applyAlignment="1">
      <alignment vertical="center"/>
    </xf>
    <xf numFmtId="0" fontId="68" fillId="24" borderId="14" xfId="0" applyFont="1" applyFill="1" applyBorder="1" applyAlignment="1">
      <alignment vertical="center" wrapText="1"/>
    </xf>
    <xf numFmtId="0" fontId="10" fillId="0" borderId="0" xfId="0" applyFont="1" applyAlignment="1">
      <alignment vertical="center"/>
    </xf>
    <xf numFmtId="170" fontId="10" fillId="25" borderId="15" xfId="1539" applyNumberFormat="1" applyFont="1" applyFill="1" applyBorder="1" applyAlignment="1">
      <alignment vertical="center"/>
    </xf>
    <xf numFmtId="170" fontId="9" fillId="0" borderId="0" xfId="1539" applyNumberFormat="1" applyFont="1" applyFill="1" applyBorder="1" applyAlignment="1">
      <alignment vertical="center"/>
    </xf>
    <xf numFmtId="170" fontId="10" fillId="0" borderId="0" xfId="1539" applyNumberFormat="1" applyFont="1" applyFill="1" applyBorder="1" applyAlignment="1">
      <alignment vertical="center"/>
    </xf>
    <xf numFmtId="170" fontId="10" fillId="25" borderId="0" xfId="1539" applyNumberFormat="1" applyFont="1" applyFill="1" applyBorder="1" applyAlignment="1">
      <alignment vertical="center"/>
    </xf>
    <xf numFmtId="0" fontId="70" fillId="27" borderId="0" xfId="0" applyFont="1" applyFill="1" applyAlignment="1">
      <alignment vertical="center" wrapText="1"/>
    </xf>
    <xf numFmtId="0" fontId="68" fillId="24" borderId="14" xfId="0" applyFont="1" applyFill="1" applyBorder="1" applyAlignment="1">
      <alignment horizontal="center" vertical="center"/>
    </xf>
    <xf numFmtId="0" fontId="70" fillId="28" borderId="15" xfId="0" applyFont="1" applyFill="1" applyBorder="1" applyAlignment="1">
      <alignment horizontal="left" vertical="center" wrapText="1"/>
    </xf>
    <xf numFmtId="170" fontId="9" fillId="32" borderId="0" xfId="1539" applyNumberFormat="1" applyFont="1" applyFill="1" applyBorder="1" applyAlignment="1">
      <alignment vertical="center"/>
    </xf>
    <xf numFmtId="0" fontId="68" fillId="0" borderId="0" xfId="0" applyFont="1" applyFill="1" applyBorder="1" applyAlignment="1">
      <alignment horizontal="center" vertical="center" wrapText="1"/>
    </xf>
    <xf numFmtId="170" fontId="56" fillId="0" borderId="0" xfId="1539" applyNumberFormat="1" applyFont="1" applyFill="1" applyBorder="1" applyAlignment="1">
      <alignment vertical="center"/>
    </xf>
    <xf numFmtId="170" fontId="57" fillId="0" borderId="0" xfId="1539" applyNumberFormat="1" applyFont="1" applyFill="1" applyBorder="1" applyAlignment="1">
      <alignment vertical="center"/>
    </xf>
    <xf numFmtId="0" fontId="69" fillId="0" borderId="0" xfId="0" applyFont="1" applyFill="1" applyBorder="1" applyAlignment="1">
      <alignment horizontal="center" vertical="center" wrapText="1"/>
    </xf>
    <xf numFmtId="0" fontId="70" fillId="28" borderId="0" xfId="0" applyFont="1" applyFill="1" applyAlignment="1">
      <alignment vertical="center"/>
    </xf>
    <xf numFmtId="0" fontId="10" fillId="0" borderId="0" xfId="0" applyFont="1" applyFill="1" applyBorder="1" applyAlignment="1">
      <alignment horizontal="center" vertical="center"/>
    </xf>
    <xf numFmtId="0" fontId="10" fillId="25" borderId="0" xfId="0" applyFont="1" applyFill="1" applyBorder="1" applyAlignment="1">
      <alignment horizontal="center" vertical="center"/>
    </xf>
    <xf numFmtId="0" fontId="10"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27" borderId="0"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27" borderId="0" xfId="0" applyFont="1" applyFill="1" applyBorder="1" applyAlignment="1">
      <alignment horizontal="center" vertical="center" wrapText="1"/>
    </xf>
    <xf numFmtId="0" fontId="72" fillId="0" borderId="0" xfId="0" applyFont="1" applyAlignment="1">
      <alignment vertical="center" wrapText="1"/>
    </xf>
    <xf numFmtId="170" fontId="73" fillId="0" borderId="0" xfId="1539" applyNumberFormat="1" applyFont="1" applyFill="1" applyBorder="1" applyAlignment="1">
      <alignment vertical="center"/>
    </xf>
    <xf numFmtId="0" fontId="68" fillId="0" borderId="0" xfId="0" applyFont="1" applyFill="1" applyBorder="1" applyAlignment="1">
      <alignment vertical="center" wrapText="1"/>
    </xf>
    <xf numFmtId="0" fontId="72" fillId="0" borderId="0" xfId="0" applyFont="1" applyFill="1" applyBorder="1" applyAlignment="1">
      <alignment horizontal="center" vertical="center" wrapText="1"/>
    </xf>
    <xf numFmtId="0" fontId="73" fillId="0" borderId="0" xfId="0" applyFont="1" applyFill="1" applyBorder="1" applyAlignment="1">
      <alignment vertical="center"/>
    </xf>
    <xf numFmtId="170" fontId="72" fillId="0" borderId="0" xfId="1539" applyNumberFormat="1" applyFont="1" applyFill="1" applyBorder="1" applyAlignment="1">
      <alignment vertical="center"/>
    </xf>
    <xf numFmtId="0" fontId="70" fillId="0" borderId="0" xfId="0" applyFont="1" applyFill="1" applyBorder="1" applyAlignment="1">
      <alignment horizontal="left" vertical="center" wrapText="1"/>
    </xf>
    <xf numFmtId="0" fontId="72" fillId="0" borderId="0" xfId="0" applyFont="1" applyFill="1" applyBorder="1" applyAlignment="1">
      <alignment vertical="center" wrapText="1"/>
    </xf>
    <xf numFmtId="0" fontId="68" fillId="24" borderId="14" xfId="0" applyFont="1" applyFill="1" applyBorder="1" applyAlignment="1">
      <alignment horizontal="center" vertical="center" wrapText="1"/>
    </xf>
    <xf numFmtId="0" fontId="10" fillId="0" borderId="0" xfId="0" applyFont="1" applyAlignment="1">
      <alignment horizontal="right" vertical="center"/>
    </xf>
    <xf numFmtId="170" fontId="9" fillId="25" borderId="0" xfId="1539" applyNumberFormat="1" applyFont="1" applyFill="1" applyBorder="1" applyAlignment="1">
      <alignment horizontal="right" vertical="center"/>
    </xf>
    <xf numFmtId="0" fontId="70" fillId="28" borderId="15" xfId="0" applyFont="1" applyFill="1" applyBorder="1" applyAlignment="1">
      <alignment vertical="center"/>
    </xf>
    <xf numFmtId="0" fontId="11" fillId="0" borderId="0" xfId="0" applyFont="1" applyAlignment="1">
      <alignment vertical="center" wrapText="1"/>
    </xf>
    <xf numFmtId="172" fontId="10" fillId="0" borderId="0" xfId="990" applyNumberFormat="1" applyFont="1" applyAlignment="1">
      <alignment vertical="center"/>
    </xf>
    <xf numFmtId="10" fontId="54" fillId="0" borderId="0" xfId="1550" applyNumberFormat="1" applyFont="1" applyAlignment="1">
      <alignment horizontal="right" vertical="center"/>
    </xf>
    <xf numFmtId="9" fontId="54" fillId="0" borderId="0" xfId="1550" applyFont="1" applyAlignment="1">
      <alignment horizontal="right" vertical="center"/>
    </xf>
    <xf numFmtId="0" fontId="56" fillId="0" borderId="0" xfId="0" applyFont="1" applyAlignment="1">
      <alignment horizontal="right" vertical="center"/>
    </xf>
    <xf numFmtId="0" fontId="57" fillId="0" borderId="0" xfId="0" applyFont="1" applyAlignment="1">
      <alignment horizontal="right" vertical="center"/>
    </xf>
    <xf numFmtId="3" fontId="72" fillId="0" borderId="0" xfId="990" applyNumberFormat="1" applyFont="1" applyAlignment="1">
      <alignment vertical="center"/>
    </xf>
    <xf numFmtId="3" fontId="72" fillId="0" borderId="0" xfId="0" applyNumberFormat="1" applyFont="1" applyAlignment="1">
      <alignment vertical="center"/>
    </xf>
    <xf numFmtId="165" fontId="10" fillId="0" borderId="0" xfId="0" applyNumberFormat="1" applyFont="1" applyAlignment="1">
      <alignment vertical="center"/>
    </xf>
    <xf numFmtId="10" fontId="70" fillId="27" borderId="0" xfId="0" applyNumberFormat="1" applyFont="1" applyFill="1" applyAlignment="1">
      <alignment horizontal="right" vertical="center" wrapText="1"/>
    </xf>
    <xf numFmtId="0" fontId="9" fillId="29" borderId="15" xfId="0" applyFont="1" applyFill="1" applyBorder="1" applyAlignment="1">
      <alignment horizontal="left" vertical="center"/>
    </xf>
    <xf numFmtId="170" fontId="10" fillId="0" borderId="0" xfId="0" applyNumberFormat="1" applyFont="1" applyAlignment="1">
      <alignment vertical="center"/>
    </xf>
    <xf numFmtId="170" fontId="9" fillId="0" borderId="0" xfId="1539" applyNumberFormat="1" applyFont="1" applyFill="1" applyBorder="1" applyAlignment="1">
      <alignment horizontal="right" vertical="center"/>
    </xf>
    <xf numFmtId="165" fontId="10" fillId="0" borderId="0" xfId="990" applyFont="1" applyAlignment="1">
      <alignment vertical="center"/>
    </xf>
    <xf numFmtId="10" fontId="70" fillId="0" borderId="0" xfId="0" applyNumberFormat="1" applyFont="1" applyFill="1" applyAlignment="1">
      <alignment horizontal="right" vertical="center" wrapText="1"/>
    </xf>
    <xf numFmtId="3" fontId="72" fillId="0" borderId="0" xfId="1550" applyNumberFormat="1" applyFont="1" applyBorder="1" applyAlignment="1">
      <alignment vertical="center"/>
    </xf>
    <xf numFmtId="165" fontId="73" fillId="0" borderId="0" xfId="990" applyFont="1" applyAlignment="1">
      <alignment vertical="center"/>
    </xf>
    <xf numFmtId="170" fontId="73" fillId="0" borderId="0" xfId="1539" applyNumberFormat="1" applyFont="1" applyFill="1" applyBorder="1" applyAlignment="1">
      <alignment horizontal="right" vertical="center"/>
    </xf>
    <xf numFmtId="0" fontId="74" fillId="0" borderId="0" xfId="1483" applyFont="1"/>
    <xf numFmtId="0" fontId="74" fillId="0" borderId="0" xfId="1483" applyFont="1" applyAlignment="1">
      <alignment horizontal="center"/>
    </xf>
    <xf numFmtId="0" fontId="60" fillId="0" borderId="0" xfId="1483"/>
    <xf numFmtId="0" fontId="69" fillId="27" borderId="0" xfId="1483" applyFont="1" applyFill="1" applyAlignment="1">
      <alignment vertical="center" wrapText="1"/>
    </xf>
    <xf numFmtId="0" fontId="69" fillId="27" borderId="0" xfId="1483" applyFont="1" applyFill="1" applyAlignment="1">
      <alignment horizontal="center" vertical="center" wrapText="1"/>
    </xf>
    <xf numFmtId="0" fontId="68" fillId="24" borderId="0" xfId="1483" applyFont="1" applyFill="1" applyAlignment="1">
      <alignment vertical="center" wrapText="1"/>
    </xf>
    <xf numFmtId="0" fontId="68" fillId="24" borderId="0" xfId="1483" applyFont="1" applyFill="1" applyAlignment="1">
      <alignment horizontal="center" vertical="center" wrapText="1"/>
    </xf>
    <xf numFmtId="0" fontId="74" fillId="0" borderId="0" xfId="1483" applyFont="1" applyBorder="1" applyAlignment="1">
      <alignment vertical="center"/>
    </xf>
    <xf numFmtId="0" fontId="74" fillId="0" borderId="0" xfId="1534" applyFont="1"/>
    <xf numFmtId="0" fontId="77" fillId="0" borderId="0" xfId="1534" applyFont="1" applyAlignment="1">
      <alignment horizontal="center"/>
    </xf>
    <xf numFmtId="0" fontId="74" fillId="0" borderId="0" xfId="1534" applyFont="1" applyAlignment="1">
      <alignment horizontal="center"/>
    </xf>
    <xf numFmtId="0" fontId="77" fillId="0" borderId="16" xfId="1534" applyFont="1" applyBorder="1" applyAlignment="1">
      <alignment horizontal="center" vertical="center" wrapText="1"/>
    </xf>
    <xf numFmtId="0" fontId="74" fillId="0" borderId="16" xfId="1534" applyFont="1" applyBorder="1" applyAlignment="1">
      <alignment vertical="center" wrapText="1"/>
    </xf>
    <xf numFmtId="0" fontId="74" fillId="0" borderId="16" xfId="1534" applyFont="1" applyBorder="1" applyAlignment="1">
      <alignment horizontal="center" vertical="center" wrapText="1"/>
    </xf>
    <xf numFmtId="0" fontId="73" fillId="0" borderId="16" xfId="1534" applyFont="1" applyBorder="1" applyAlignment="1">
      <alignment horizontal="center" vertical="center" wrapText="1"/>
    </xf>
    <xf numFmtId="16" fontId="74" fillId="0" borderId="16" xfId="1534" applyNumberFormat="1" applyFont="1" applyBorder="1" applyAlignment="1">
      <alignment horizontal="center" vertical="center" wrapText="1"/>
    </xf>
    <xf numFmtId="16" fontId="77" fillId="0" borderId="16" xfId="1534" applyNumberFormat="1" applyFont="1" applyBorder="1" applyAlignment="1">
      <alignment horizontal="center" vertical="center" wrapText="1"/>
    </xf>
    <xf numFmtId="16" fontId="73" fillId="0" borderId="16" xfId="1534" applyNumberFormat="1" applyFont="1" applyBorder="1" applyAlignment="1">
      <alignment horizontal="center" vertical="center" wrapText="1"/>
    </xf>
    <xf numFmtId="0" fontId="71" fillId="30" borderId="16" xfId="1534" applyFont="1" applyFill="1" applyBorder="1" applyAlignment="1">
      <alignment horizontal="center" vertical="center" wrapText="1"/>
    </xf>
    <xf numFmtId="0" fontId="71" fillId="30" borderId="16" xfId="1534" applyFont="1" applyFill="1" applyBorder="1" applyAlignment="1">
      <alignment vertical="center" wrapText="1"/>
    </xf>
    <xf numFmtId="0" fontId="74" fillId="0" borderId="0" xfId="1534" applyFont="1" applyFill="1" applyBorder="1" applyAlignment="1">
      <alignment vertical="center" wrapText="1"/>
    </xf>
    <xf numFmtId="49" fontId="78" fillId="0" borderId="0" xfId="1534" applyNumberFormat="1" applyFont="1" applyFill="1" applyBorder="1" applyAlignment="1">
      <alignment horizontal="left" vertical="center" wrapText="1"/>
    </xf>
    <xf numFmtId="0" fontId="74" fillId="0" borderId="0" xfId="1534" applyFont="1" applyFill="1" applyBorder="1" applyAlignment="1">
      <alignment horizontal="center" vertical="center" wrapText="1"/>
    </xf>
    <xf numFmtId="0" fontId="74" fillId="0" borderId="0" xfId="1534" applyFont="1" applyFill="1" applyBorder="1" applyAlignment="1">
      <alignment vertical="top" wrapText="1"/>
    </xf>
    <xf numFmtId="0" fontId="74" fillId="0" borderId="0" xfId="1534" applyFont="1" applyFill="1" applyBorder="1" applyAlignment="1">
      <alignment horizontal="left" vertical="top" wrapText="1"/>
    </xf>
    <xf numFmtId="49" fontId="68" fillId="0" borderId="0" xfId="1534" applyNumberFormat="1" applyFont="1" applyFill="1" applyBorder="1" applyAlignment="1">
      <alignment horizontal="center" vertical="center" wrapText="1"/>
    </xf>
    <xf numFmtId="49" fontId="79" fillId="32" borderId="0" xfId="1534" applyNumberFormat="1" applyFont="1" applyFill="1" applyBorder="1" applyAlignment="1">
      <alignment horizontal="left" vertical="center" wrapText="1"/>
    </xf>
    <xf numFmtId="49" fontId="80" fillId="32" borderId="0" xfId="1534" applyNumberFormat="1" applyFont="1" applyFill="1" applyBorder="1" applyAlignment="1">
      <alignment horizontal="center" vertical="center" wrapText="1"/>
    </xf>
    <xf numFmtId="0" fontId="81" fillId="32" borderId="0" xfId="1534" applyFont="1" applyFill="1" applyBorder="1" applyAlignment="1">
      <alignment horizontal="center" vertical="center" wrapText="1"/>
    </xf>
    <xf numFmtId="0" fontId="82" fillId="32" borderId="0" xfId="1534" applyFont="1" applyFill="1" applyAlignment="1">
      <alignment horizontal="left" vertical="top" wrapText="1"/>
    </xf>
    <xf numFmtId="0" fontId="82" fillId="32" borderId="0" xfId="1534" applyFont="1" applyFill="1" applyBorder="1" applyAlignment="1">
      <alignment horizontal="left" vertical="top"/>
    </xf>
    <xf numFmtId="49" fontId="83" fillId="0" borderId="10" xfId="1534" applyNumberFormat="1" applyFont="1" applyFill="1" applyBorder="1" applyAlignment="1">
      <alignment horizontal="left" vertical="center" wrapText="1"/>
    </xf>
    <xf numFmtId="0" fontId="74" fillId="0" borderId="10" xfId="1534" applyFont="1" applyFill="1" applyBorder="1" applyAlignment="1">
      <alignment horizontal="center" vertical="center" wrapText="1"/>
    </xf>
    <xf numFmtId="0" fontId="74" fillId="0" borderId="10" xfId="1534" applyFont="1" applyBorder="1" applyAlignment="1">
      <alignment horizontal="left" vertical="top" wrapText="1"/>
    </xf>
    <xf numFmtId="0" fontId="74" fillId="0" borderId="10" xfId="1534" applyFont="1" applyFill="1" applyBorder="1" applyAlignment="1">
      <alignment horizontal="left" vertical="top" wrapText="1"/>
    </xf>
    <xf numFmtId="0" fontId="82" fillId="32" borderId="0" xfId="1534" applyFont="1" applyFill="1" applyBorder="1" applyAlignment="1">
      <alignment horizontal="left" vertical="top" wrapText="1"/>
    </xf>
    <xf numFmtId="49" fontId="83" fillId="0" borderId="0" xfId="1534" applyNumberFormat="1" applyFont="1" applyFill="1" applyBorder="1" applyAlignment="1">
      <alignment horizontal="left" vertical="center" wrapText="1"/>
    </xf>
    <xf numFmtId="0" fontId="74" fillId="0" borderId="0" xfId="1534" applyFont="1" applyAlignment="1">
      <alignment horizontal="left" vertical="top" wrapText="1"/>
    </xf>
    <xf numFmtId="49" fontId="83" fillId="0" borderId="11" xfId="1534" applyNumberFormat="1" applyFont="1" applyFill="1" applyBorder="1" applyAlignment="1">
      <alignment horizontal="left" vertical="center" wrapText="1"/>
    </xf>
    <xf numFmtId="0" fontId="74" fillId="0" borderId="11" xfId="1534" applyFont="1" applyFill="1" applyBorder="1" applyAlignment="1">
      <alignment horizontal="center" vertical="center" wrapText="1"/>
    </xf>
    <xf numFmtId="0" fontId="74" fillId="0" borderId="11" xfId="1534" applyFont="1" applyBorder="1" applyAlignment="1">
      <alignment horizontal="left" vertical="top" wrapText="1" indent="2"/>
    </xf>
    <xf numFmtId="0" fontId="74" fillId="0" borderId="11" xfId="1534" applyFont="1" applyFill="1" applyBorder="1" applyAlignment="1">
      <alignment horizontal="left" vertical="top" wrapText="1"/>
    </xf>
    <xf numFmtId="0" fontId="74" fillId="0" borderId="0" xfId="1534" applyFont="1" applyBorder="1" applyAlignment="1">
      <alignment horizontal="left" vertical="top" wrapText="1" indent="2"/>
    </xf>
    <xf numFmtId="49" fontId="83" fillId="0" borderId="12" xfId="1534" applyNumberFormat="1" applyFont="1" applyFill="1" applyBorder="1" applyAlignment="1">
      <alignment horizontal="left" vertical="center" wrapText="1"/>
    </xf>
    <xf numFmtId="0" fontId="74" fillId="0" borderId="12" xfId="1534" applyFont="1" applyFill="1" applyBorder="1" applyAlignment="1">
      <alignment horizontal="center" vertical="center" wrapText="1"/>
    </xf>
    <xf numFmtId="0" fontId="74" fillId="0" borderId="12" xfId="1534" applyFont="1" applyBorder="1" applyAlignment="1">
      <alignment horizontal="left" vertical="top" wrapText="1"/>
    </xf>
    <xf numFmtId="0" fontId="74" fillId="0" borderId="12" xfId="1534" applyFont="1" applyFill="1" applyBorder="1" applyAlignment="1">
      <alignment horizontal="left" vertical="top" wrapText="1"/>
    </xf>
    <xf numFmtId="0" fontId="69" fillId="0" borderId="10" xfId="1534" applyFont="1" applyFill="1" applyBorder="1" applyAlignment="1">
      <alignment horizontal="center" vertical="center" wrapText="1"/>
    </xf>
    <xf numFmtId="0" fontId="69" fillId="0" borderId="0" xfId="1534" applyFont="1" applyFill="1" applyBorder="1" applyAlignment="1">
      <alignment horizontal="center" vertical="center" wrapText="1"/>
    </xf>
    <xf numFmtId="0" fontId="70" fillId="0" borderId="0" xfId="1534" applyFont="1" applyFill="1" applyBorder="1" applyAlignment="1">
      <alignment horizontal="right" vertical="center" wrapText="1"/>
    </xf>
    <xf numFmtId="0" fontId="70" fillId="0" borderId="0" xfId="1534" applyFont="1" applyFill="1" applyBorder="1" applyAlignment="1">
      <alignment vertical="center" wrapText="1"/>
    </xf>
    <xf numFmtId="49" fontId="84" fillId="0" borderId="10" xfId="1534" applyNumberFormat="1" applyFont="1" applyFill="1" applyBorder="1" applyAlignment="1">
      <alignment horizontal="left" vertical="center" wrapText="1"/>
    </xf>
    <xf numFmtId="0" fontId="70" fillId="0" borderId="10" xfId="1534" applyFont="1" applyFill="1" applyBorder="1" applyAlignment="1">
      <alignment horizontal="center" vertical="center" wrapText="1"/>
    </xf>
    <xf numFmtId="49" fontId="84" fillId="0" borderId="0" xfId="1534" applyNumberFormat="1" applyFont="1" applyFill="1" applyBorder="1" applyAlignment="1">
      <alignment horizontal="left" vertical="center" wrapText="1"/>
    </xf>
    <xf numFmtId="0" fontId="70" fillId="0" borderId="0" xfId="1534" applyFont="1" applyFill="1" applyBorder="1" applyAlignment="1">
      <alignment horizontal="center" vertical="center" wrapText="1"/>
    </xf>
    <xf numFmtId="49" fontId="74" fillId="0" borderId="10" xfId="1534" applyNumberFormat="1" applyFont="1" applyFill="1" applyBorder="1" applyAlignment="1">
      <alignment horizontal="left" vertical="top" wrapText="1"/>
    </xf>
    <xf numFmtId="0" fontId="74" fillId="0" borderId="11" xfId="1534" applyFont="1" applyBorder="1" applyAlignment="1">
      <alignment horizontal="left" vertical="top" wrapText="1"/>
    </xf>
    <xf numFmtId="49" fontId="74" fillId="0" borderId="11" xfId="1534" applyNumberFormat="1" applyFont="1" applyFill="1" applyBorder="1" applyAlignment="1">
      <alignment horizontal="left" vertical="top" wrapText="1"/>
    </xf>
    <xf numFmtId="0" fontId="69" fillId="0" borderId="11" xfId="1534" applyFont="1" applyFill="1" applyBorder="1" applyAlignment="1">
      <alignment horizontal="center" vertical="center" wrapText="1"/>
    </xf>
    <xf numFmtId="49" fontId="74" fillId="0" borderId="0" xfId="1534" applyNumberFormat="1" applyFont="1" applyFill="1" applyBorder="1" applyAlignment="1">
      <alignment horizontal="left" vertical="top" wrapText="1"/>
    </xf>
    <xf numFmtId="0" fontId="69" fillId="0" borderId="12" xfId="1534" applyFont="1" applyFill="1" applyBorder="1" applyAlignment="1">
      <alignment horizontal="center" vertical="center" wrapText="1"/>
    </xf>
    <xf numFmtId="49" fontId="74" fillId="0" borderId="12" xfId="1534" applyNumberFormat="1" applyFont="1" applyFill="1" applyBorder="1" applyAlignment="1">
      <alignment horizontal="left" vertical="top" wrapText="1"/>
    </xf>
    <xf numFmtId="0" fontId="69" fillId="0" borderId="0" xfId="1534" applyFont="1" applyFill="1" applyBorder="1" applyAlignment="1">
      <alignment vertical="center" wrapText="1"/>
    </xf>
    <xf numFmtId="0" fontId="83" fillId="0" borderId="0" xfId="1534" applyFont="1" applyBorder="1" applyAlignment="1">
      <alignment horizontal="left" vertical="top" wrapText="1" indent="4"/>
    </xf>
    <xf numFmtId="0" fontId="74" fillId="0" borderId="0" xfId="1534" applyFont="1" applyBorder="1" applyAlignment="1">
      <alignment horizontal="left" vertical="top" wrapText="1"/>
    </xf>
    <xf numFmtId="0" fontId="83" fillId="0" borderId="11" xfId="1534" applyFont="1" applyBorder="1" applyAlignment="1">
      <alignment horizontal="left" vertical="top" wrapText="1"/>
    </xf>
    <xf numFmtId="49" fontId="85" fillId="32" borderId="0" xfId="1534" applyNumberFormat="1" applyFont="1" applyFill="1" applyBorder="1" applyAlignment="1">
      <alignment horizontal="left" vertical="center" wrapText="1"/>
    </xf>
    <xf numFmtId="0" fontId="68" fillId="0" borderId="0" xfId="1534" applyFont="1" applyFill="1" applyBorder="1" applyAlignment="1">
      <alignment vertical="center" wrapText="1"/>
    </xf>
    <xf numFmtId="49" fontId="71" fillId="30" borderId="0" xfId="1534" applyNumberFormat="1" applyFont="1" applyFill="1" applyBorder="1" applyAlignment="1">
      <alignment horizontal="center" vertical="center" wrapText="1"/>
    </xf>
    <xf numFmtId="0" fontId="71" fillId="30" borderId="0" xfId="1534" applyFont="1" applyFill="1" applyBorder="1" applyAlignment="1">
      <alignment horizontal="center" vertical="center" wrapText="1"/>
    </xf>
    <xf numFmtId="0" fontId="71" fillId="30" borderId="0" xfId="1534" applyFont="1" applyFill="1" applyBorder="1" applyAlignment="1">
      <alignment vertical="top" wrapText="1"/>
    </xf>
    <xf numFmtId="0" fontId="71" fillId="30" borderId="0" xfId="1534" applyFont="1" applyFill="1" applyBorder="1" applyAlignment="1">
      <alignment horizontal="left" vertical="top" wrapText="1"/>
    </xf>
    <xf numFmtId="0" fontId="74" fillId="0" borderId="0" xfId="1534" applyFont="1" applyAlignment="1">
      <alignment vertical="center"/>
    </xf>
    <xf numFmtId="175" fontId="74" fillId="0" borderId="0" xfId="1534" applyNumberFormat="1" applyFont="1" applyAlignment="1">
      <alignment vertical="center"/>
    </xf>
    <xf numFmtId="0" fontId="74" fillId="0" borderId="0" xfId="1534" applyFont="1" applyAlignment="1">
      <alignment horizontal="center" vertical="center"/>
    </xf>
    <xf numFmtId="175" fontId="74" fillId="0" borderId="17" xfId="1534" applyNumberFormat="1" applyFont="1" applyBorder="1" applyAlignment="1">
      <alignment horizontal="center" vertical="center" wrapText="1"/>
    </xf>
    <xf numFmtId="0" fontId="74" fillId="0" borderId="17" xfId="1534" applyFont="1" applyBorder="1" applyAlignment="1">
      <alignment horizontal="center" vertical="center" wrapText="1"/>
    </xf>
    <xf numFmtId="0" fontId="74" fillId="0" borderId="17" xfId="1534" applyFont="1" applyFill="1" applyBorder="1" applyAlignment="1">
      <alignment vertical="center" wrapText="1"/>
    </xf>
    <xf numFmtId="175" fontId="75" fillId="29" borderId="17" xfId="1534" applyNumberFormat="1" applyFont="1" applyFill="1" applyBorder="1" applyAlignment="1">
      <alignment horizontal="center" vertical="center" wrapText="1"/>
    </xf>
    <xf numFmtId="0" fontId="75" fillId="29" borderId="17" xfId="1534" applyFont="1" applyFill="1" applyBorder="1" applyAlignment="1">
      <alignment horizontal="center" vertical="center" wrapText="1"/>
    </xf>
    <xf numFmtId="0" fontId="75" fillId="29" borderId="17" xfId="1534" applyFont="1" applyFill="1" applyBorder="1" applyAlignment="1">
      <alignment vertical="center" wrapText="1"/>
    </xf>
    <xf numFmtId="0" fontId="74" fillId="29" borderId="17" xfId="1534" applyFont="1" applyFill="1" applyBorder="1" applyAlignment="1">
      <alignment horizontal="center" vertical="center" wrapText="1"/>
    </xf>
    <xf numFmtId="175" fontId="68" fillId="30" borderId="17" xfId="1534" applyNumberFormat="1" applyFont="1" applyFill="1" applyBorder="1" applyAlignment="1">
      <alignment horizontal="center" vertical="center" wrapText="1"/>
    </xf>
    <xf numFmtId="0" fontId="68" fillId="30" borderId="17" xfId="1534" applyFont="1" applyFill="1" applyBorder="1" applyAlignment="1">
      <alignment horizontal="center" vertical="center" wrapText="1"/>
    </xf>
    <xf numFmtId="0" fontId="68" fillId="30" borderId="17" xfId="1534" applyFont="1" applyFill="1" applyBorder="1" applyAlignment="1">
      <alignment horizontal="left" vertical="center" wrapText="1"/>
    </xf>
    <xf numFmtId="0" fontId="72" fillId="0" borderId="0" xfId="1483" applyFont="1" applyBorder="1" applyAlignment="1">
      <alignment vertical="center"/>
    </xf>
    <xf numFmtId="0" fontId="75" fillId="0" borderId="0" xfId="1483" applyFont="1" applyBorder="1" applyAlignment="1">
      <alignment vertical="center"/>
    </xf>
    <xf numFmtId="0" fontId="76" fillId="0" borderId="13" xfId="985" applyFont="1" applyBorder="1" applyAlignment="1">
      <alignment vertical="center" wrapText="1"/>
    </xf>
    <xf numFmtId="0" fontId="69" fillId="0" borderId="13" xfId="1483" applyFont="1" applyBorder="1" applyAlignment="1">
      <alignment vertical="center"/>
    </xf>
    <xf numFmtId="0" fontId="69" fillId="0" borderId="13" xfId="1483" applyFont="1" applyBorder="1" applyAlignment="1">
      <alignment horizontal="right" vertical="center"/>
    </xf>
    <xf numFmtId="0" fontId="76" fillId="0" borderId="13" xfId="985" applyFont="1" applyBorder="1" applyAlignment="1">
      <alignment vertical="center"/>
    </xf>
    <xf numFmtId="0" fontId="69" fillId="0" borderId="13" xfId="1483" applyFont="1" applyBorder="1" applyAlignment="1">
      <alignment vertical="center" wrapText="1"/>
    </xf>
    <xf numFmtId="0" fontId="74" fillId="0" borderId="13" xfId="1483" applyFont="1" applyBorder="1" applyAlignment="1">
      <alignment vertical="center"/>
    </xf>
    <xf numFmtId="0" fontId="69" fillId="28" borderId="13" xfId="1483" applyFont="1" applyFill="1" applyBorder="1" applyAlignment="1">
      <alignment vertical="center" wrapText="1"/>
    </xf>
    <xf numFmtId="0" fontId="69" fillId="28" borderId="13" xfId="1483" applyFont="1" applyFill="1" applyBorder="1" applyAlignment="1">
      <alignment vertical="center"/>
    </xf>
    <xf numFmtId="173" fontId="10" fillId="0" borderId="0" xfId="1550" applyNumberFormat="1" applyFont="1" applyAlignment="1">
      <alignment vertical="center"/>
    </xf>
    <xf numFmtId="0" fontId="0" fillId="0" borderId="0" xfId="0" applyFill="1"/>
    <xf numFmtId="0" fontId="70" fillId="28" borderId="18" xfId="0" applyFont="1" applyFill="1" applyBorder="1" applyAlignment="1">
      <alignment horizontal="center" vertical="center"/>
    </xf>
    <xf numFmtId="0" fontId="70" fillId="28" borderId="19" xfId="0" applyFont="1" applyFill="1" applyBorder="1" applyAlignment="1">
      <alignment vertical="center"/>
    </xf>
    <xf numFmtId="0" fontId="70" fillId="0" borderId="17" xfId="0" applyFont="1" applyBorder="1" applyAlignment="1">
      <alignment horizontal="center" vertical="center" wrapText="1"/>
    </xf>
    <xf numFmtId="0" fontId="69" fillId="33" borderId="17" xfId="0" applyFont="1" applyFill="1" applyBorder="1" applyAlignment="1">
      <alignment vertical="center" wrapText="1"/>
    </xf>
    <xf numFmtId="0" fontId="69" fillId="34" borderId="20" xfId="0" applyFont="1" applyFill="1" applyBorder="1" applyAlignment="1">
      <alignment horizontal="center" vertical="center" wrapText="1"/>
    </xf>
    <xf numFmtId="0" fontId="69" fillId="0" borderId="17" xfId="0" applyFont="1" applyBorder="1" applyAlignment="1">
      <alignment horizontal="center" vertical="center" wrapText="1"/>
    </xf>
    <xf numFmtId="0" fontId="70" fillId="0" borderId="0" xfId="0" applyFont="1" applyAlignment="1">
      <alignment horizontal="center" vertical="center"/>
    </xf>
    <xf numFmtId="0" fontId="69" fillId="0" borderId="0" xfId="0" applyFont="1" applyAlignment="1">
      <alignment vertical="center"/>
    </xf>
    <xf numFmtId="0" fontId="70" fillId="0" borderId="17" xfId="0" applyFont="1" applyFill="1" applyBorder="1" applyAlignment="1">
      <alignment horizontal="center" vertical="center"/>
    </xf>
    <xf numFmtId="0" fontId="70" fillId="0" borderId="17" xfId="0" applyFont="1" applyFill="1" applyBorder="1" applyAlignment="1">
      <alignment vertical="center"/>
    </xf>
    <xf numFmtId="0" fontId="70" fillId="0" borderId="19" xfId="0" applyFont="1" applyFill="1" applyBorder="1" applyAlignment="1">
      <alignment vertical="center"/>
    </xf>
    <xf numFmtId="0" fontId="70" fillId="0" borderId="17" xfId="0" applyFont="1" applyFill="1" applyBorder="1" applyAlignment="1">
      <alignment horizontal="center" vertical="center" wrapText="1"/>
    </xf>
    <xf numFmtId="0" fontId="69" fillId="0" borderId="17" xfId="0" applyFont="1" applyFill="1" applyBorder="1" applyAlignment="1">
      <alignment vertical="center" wrapText="1"/>
    </xf>
    <xf numFmtId="0" fontId="69" fillId="0" borderId="20" xfId="0" applyFont="1" applyFill="1" applyBorder="1" applyAlignment="1">
      <alignment horizontal="center" vertical="center" wrapText="1"/>
    </xf>
    <xf numFmtId="0" fontId="0" fillId="0" borderId="17" xfId="0" applyFill="1" applyBorder="1"/>
    <xf numFmtId="0" fontId="69" fillId="0" borderId="17" xfId="0" applyFont="1" applyFill="1" applyBorder="1" applyAlignment="1">
      <alignment horizontal="center" vertical="center" wrapText="1"/>
    </xf>
    <xf numFmtId="0" fontId="69" fillId="0" borderId="21" xfId="0" applyFont="1" applyFill="1" applyBorder="1" applyAlignment="1">
      <alignment vertical="center" wrapText="1"/>
    </xf>
    <xf numFmtId="0" fontId="74" fillId="0" borderId="17" xfId="0" applyFont="1" applyFill="1" applyBorder="1"/>
    <xf numFmtId="0" fontId="69" fillId="0" borderId="20" xfId="0" applyFont="1" applyFill="1" applyBorder="1" applyAlignment="1">
      <alignment vertical="center" wrapText="1"/>
    </xf>
    <xf numFmtId="0" fontId="59" fillId="31" borderId="17" xfId="0" applyFont="1" applyFill="1" applyBorder="1" applyAlignment="1">
      <alignment horizontal="center" vertical="center" wrapText="1"/>
    </xf>
    <xf numFmtId="0" fontId="69" fillId="0" borderId="17" xfId="0" applyFont="1" applyFill="1" applyBorder="1" applyAlignment="1">
      <alignment vertical="center"/>
    </xf>
    <xf numFmtId="0" fontId="68" fillId="0" borderId="17" xfId="0" applyFont="1" applyFill="1" applyBorder="1" applyAlignment="1">
      <alignment horizontal="center" vertical="center" wrapText="1"/>
    </xf>
    <xf numFmtId="0" fontId="59" fillId="0" borderId="17" xfId="0" applyFont="1" applyFill="1" applyBorder="1" applyAlignment="1">
      <alignment horizontal="center" vertical="center" wrapText="1"/>
    </xf>
    <xf numFmtId="172" fontId="73" fillId="0" borderId="0" xfId="990" applyNumberFormat="1" applyFont="1" applyFill="1" applyBorder="1" applyAlignment="1">
      <alignment vertical="center"/>
    </xf>
    <xf numFmtId="176" fontId="10" fillId="25" borderId="0" xfId="1539" applyNumberFormat="1" applyFont="1" applyFill="1" applyBorder="1" applyAlignment="1">
      <alignment vertical="center"/>
    </xf>
    <xf numFmtId="0" fontId="75" fillId="0" borderId="0" xfId="0" applyFont="1" applyFill="1" applyBorder="1" applyAlignment="1">
      <alignment horizontal="center" vertical="center" wrapText="1"/>
    </xf>
    <xf numFmtId="172" fontId="10" fillId="0" borderId="0" xfId="0" applyNumberFormat="1" applyFont="1" applyFill="1" applyBorder="1" applyAlignment="1">
      <alignment vertical="center"/>
    </xf>
    <xf numFmtId="170" fontId="10" fillId="25" borderId="0" xfId="1539" applyNumberFormat="1" applyFont="1" applyFill="1" applyBorder="1" applyAlignment="1">
      <alignment horizontal="left" vertical="center"/>
    </xf>
    <xf numFmtId="170" fontId="10" fillId="0" borderId="0" xfId="1539" applyNumberFormat="1" applyFont="1" applyFill="1" applyBorder="1" applyAlignment="1">
      <alignment horizontal="left" vertical="center"/>
    </xf>
    <xf numFmtId="3" fontId="72" fillId="0" borderId="0" xfId="1550" applyNumberFormat="1" applyFont="1" applyBorder="1" applyAlignment="1">
      <alignment horizontal="center" vertical="center"/>
    </xf>
    <xf numFmtId="0" fontId="68" fillId="24" borderId="14" xfId="0" applyFont="1" applyFill="1" applyBorder="1" applyAlignment="1">
      <alignment horizontal="right" vertical="center" wrapText="1"/>
    </xf>
    <xf numFmtId="0" fontId="75" fillId="31" borderId="14" xfId="0" applyFont="1" applyFill="1" applyBorder="1" applyAlignment="1">
      <alignment horizontal="left" vertical="center" wrapText="1"/>
    </xf>
    <xf numFmtId="170" fontId="10" fillId="36" borderId="0" xfId="1539" applyNumberFormat="1" applyFont="1" applyFill="1" applyBorder="1" applyAlignment="1">
      <alignment vertical="center"/>
    </xf>
    <xf numFmtId="170" fontId="10" fillId="31" borderId="0" xfId="1539" applyNumberFormat="1" applyFont="1" applyFill="1" applyBorder="1" applyAlignment="1">
      <alignment vertical="center"/>
    </xf>
    <xf numFmtId="170" fontId="10" fillId="35" borderId="0" xfId="1539" applyNumberFormat="1" applyFont="1" applyFill="1" applyBorder="1" applyAlignment="1">
      <alignment vertical="center"/>
    </xf>
    <xf numFmtId="9" fontId="9" fillId="0" borderId="0" xfId="1550" applyFont="1" applyFill="1" applyBorder="1" applyAlignment="1">
      <alignment horizontal="right" vertical="center"/>
    </xf>
    <xf numFmtId="170" fontId="10" fillId="37" borderId="0" xfId="1539" applyNumberFormat="1" applyFont="1" applyFill="1" applyBorder="1" applyAlignment="1">
      <alignment vertical="center"/>
    </xf>
    <xf numFmtId="170" fontId="10" fillId="26" borderId="0" xfId="1539" applyNumberFormat="1" applyFont="1" applyFill="1" applyBorder="1" applyAlignment="1">
      <alignment vertical="center"/>
    </xf>
    <xf numFmtId="9" fontId="9" fillId="0" borderId="0" xfId="1550" applyNumberFormat="1" applyFont="1" applyFill="1" applyBorder="1" applyAlignment="1">
      <alignment horizontal="right" vertical="center"/>
    </xf>
    <xf numFmtId="0" fontId="0" fillId="0" borderId="0" xfId="0" pivotButton="1"/>
    <xf numFmtId="170" fontId="10" fillId="31" borderId="15" xfId="1539" applyNumberFormat="1" applyFont="1" applyFill="1" applyBorder="1" applyAlignment="1">
      <alignment vertical="center"/>
    </xf>
    <xf numFmtId="0" fontId="64" fillId="0" borderId="0" xfId="1912" applyFont="1"/>
    <xf numFmtId="0" fontId="68" fillId="24" borderId="0" xfId="1912" applyFont="1" applyFill="1" applyBorder="1" applyAlignment="1">
      <alignment vertical="center" wrapText="1"/>
    </xf>
    <xf numFmtId="0" fontId="68" fillId="24" borderId="0" xfId="1912" applyFont="1" applyFill="1" applyBorder="1" applyAlignment="1">
      <alignment horizontal="right" vertical="center" wrapText="1"/>
    </xf>
    <xf numFmtId="0" fontId="87" fillId="0" borderId="0" xfId="1912" applyFont="1" applyFill="1" applyBorder="1" applyAlignment="1">
      <alignment vertical="center" wrapText="1"/>
    </xf>
    <xf numFmtId="0" fontId="88" fillId="0" borderId="0" xfId="1912" applyFont="1"/>
    <xf numFmtId="0" fontId="87" fillId="0" borderId="0" xfId="1912" applyFont="1" applyFill="1" applyBorder="1" applyAlignment="1">
      <alignment horizontal="right" vertical="center" wrapText="1"/>
    </xf>
    <xf numFmtId="0" fontId="6" fillId="0" borderId="0" xfId="1912"/>
    <xf numFmtId="9" fontId="86" fillId="0" borderId="0" xfId="1550" applyNumberFormat="1" applyFont="1" applyAlignment="1">
      <alignment vertical="center"/>
    </xf>
    <xf numFmtId="9" fontId="86" fillId="0" borderId="0" xfId="1550" applyNumberFormat="1" applyFont="1" applyFill="1" applyAlignment="1">
      <alignment vertical="center"/>
    </xf>
    <xf numFmtId="171" fontId="10" fillId="25" borderId="0" xfId="1913" applyNumberFormat="1" applyFont="1" applyFill="1" applyBorder="1" applyAlignment="1">
      <alignment horizontal="left" vertical="center" wrapText="1"/>
    </xf>
    <xf numFmtId="171" fontId="10" fillId="0" borderId="0" xfId="1913" applyNumberFormat="1" applyFont="1" applyFill="1" applyBorder="1" applyAlignment="1">
      <alignment horizontal="left" vertical="center" wrapText="1"/>
    </xf>
    <xf numFmtId="0" fontId="69" fillId="28" borderId="0" xfId="1912" quotePrefix="1" applyFont="1" applyFill="1" applyBorder="1" applyAlignment="1">
      <alignment horizontal="left" vertical="center" wrapText="1"/>
    </xf>
    <xf numFmtId="40" fontId="10" fillId="28" borderId="0" xfId="1912" applyNumberFormat="1" applyFont="1" applyFill="1" applyBorder="1" applyAlignment="1">
      <alignment horizontal="right" vertical="center"/>
    </xf>
    <xf numFmtId="40" fontId="10" fillId="25" borderId="0" xfId="1912" applyNumberFormat="1" applyFont="1" applyFill="1" applyAlignment="1">
      <alignment horizontal="right" vertical="center"/>
    </xf>
    <xf numFmtId="38" fontId="10" fillId="25" borderId="0" xfId="1913" applyNumberFormat="1" applyFont="1" applyFill="1" applyBorder="1" applyAlignment="1">
      <alignment horizontal="right" vertical="center"/>
    </xf>
    <xf numFmtId="38" fontId="9" fillId="25" borderId="0" xfId="1913" applyNumberFormat="1" applyFont="1" applyFill="1" applyBorder="1" applyAlignment="1">
      <alignment horizontal="right" vertical="center"/>
    </xf>
    <xf numFmtId="38" fontId="10" fillId="0" borderId="0" xfId="1913" applyNumberFormat="1" applyFont="1" applyFill="1" applyBorder="1" applyAlignment="1">
      <alignment horizontal="right" vertical="center"/>
    </xf>
    <xf numFmtId="38" fontId="9" fillId="0" borderId="0" xfId="1913" applyNumberFormat="1" applyFont="1" applyFill="1" applyBorder="1" applyAlignment="1">
      <alignment horizontal="right" vertical="center"/>
    </xf>
    <xf numFmtId="38" fontId="9" fillId="29" borderId="15" xfId="1539" applyNumberFormat="1" applyFont="1" applyFill="1" applyBorder="1" applyAlignment="1">
      <alignment horizontal="right" vertical="center"/>
    </xf>
    <xf numFmtId="176" fontId="9" fillId="0" borderId="0" xfId="1539" applyNumberFormat="1" applyFont="1" applyFill="1" applyBorder="1" applyAlignment="1">
      <alignment horizontal="right" vertical="center"/>
    </xf>
    <xf numFmtId="3" fontId="72" fillId="0" borderId="0" xfId="1550" applyNumberFormat="1" applyFont="1" applyFill="1" applyBorder="1" applyAlignment="1">
      <alignment vertical="center"/>
    </xf>
    <xf numFmtId="0" fontId="68" fillId="0" borderId="0" xfId="0" applyFont="1" applyFill="1" applyBorder="1" applyAlignment="1">
      <alignment horizontal="right" vertical="center" wrapText="1"/>
    </xf>
    <xf numFmtId="0" fontId="70" fillId="0" borderId="0" xfId="0" applyFont="1" applyFill="1" applyBorder="1" applyAlignment="1">
      <alignment vertical="center" wrapText="1"/>
    </xf>
    <xf numFmtId="10" fontId="70" fillId="0" borderId="0" xfId="0" applyNumberFormat="1" applyFont="1" applyFill="1" applyBorder="1" applyAlignment="1">
      <alignment horizontal="right" vertical="center" wrapText="1"/>
    </xf>
    <xf numFmtId="172" fontId="10" fillId="0" borderId="0" xfId="990" applyNumberFormat="1" applyFont="1" applyFill="1" applyBorder="1" applyAlignment="1">
      <alignment vertical="center"/>
    </xf>
    <xf numFmtId="0" fontId="89" fillId="0" borderId="0" xfId="1913" quotePrefix="1" applyFont="1" applyFill="1" applyBorder="1" applyAlignment="1">
      <alignment horizontal="left" vertical="center" wrapText="1"/>
    </xf>
    <xf numFmtId="3" fontId="9" fillId="0" borderId="0" xfId="1912" applyNumberFormat="1" applyFont="1" applyFill="1" applyBorder="1" applyAlignment="1">
      <alignment horizontal="left" vertical="center"/>
    </xf>
    <xf numFmtId="0" fontId="10" fillId="0" borderId="0" xfId="1913" applyFont="1" applyFill="1" applyBorder="1" applyAlignment="1">
      <alignment horizontal="left" vertical="center"/>
    </xf>
    <xf numFmtId="4" fontId="3" fillId="25" borderId="0" xfId="1912" applyNumberFormat="1" applyFont="1" applyFill="1" applyAlignment="1">
      <alignment vertical="center" wrapText="1"/>
    </xf>
    <xf numFmtId="0" fontId="3" fillId="0" borderId="0" xfId="1912" applyFont="1" applyAlignment="1">
      <alignment vertical="center"/>
    </xf>
    <xf numFmtId="0" fontId="68" fillId="0" borderId="0" xfId="1912" applyFont="1" applyFill="1" applyBorder="1" applyAlignment="1">
      <alignment vertical="center" wrapText="1"/>
    </xf>
    <xf numFmtId="0" fontId="3" fillId="0" borderId="0" xfId="1912" applyFont="1" applyFill="1" applyAlignment="1">
      <alignment vertical="center"/>
    </xf>
    <xf numFmtId="0" fontId="68" fillId="0" borderId="0" xfId="1912" applyFont="1" applyFill="1" applyBorder="1" applyAlignment="1">
      <alignment horizontal="right" vertical="center" wrapText="1"/>
    </xf>
    <xf numFmtId="0" fontId="3" fillId="0" borderId="0" xfId="1912" applyFont="1" applyAlignment="1">
      <alignment horizontal="right" vertical="center"/>
    </xf>
    <xf numFmtId="0" fontId="72" fillId="0" borderId="0" xfId="1912" applyFont="1" applyFill="1" applyBorder="1" applyAlignment="1">
      <alignment vertical="center"/>
    </xf>
    <xf numFmtId="3" fontId="72" fillId="0" borderId="0" xfId="1912" applyNumberFormat="1" applyFont="1" applyFill="1" applyBorder="1" applyAlignment="1">
      <alignment horizontal="center" vertical="center"/>
    </xf>
    <xf numFmtId="165" fontId="3" fillId="0" borderId="0" xfId="990" applyFont="1" applyAlignment="1">
      <alignment vertical="center"/>
    </xf>
    <xf numFmtId="165" fontId="3" fillId="0" borderId="0" xfId="1912" applyNumberFormat="1" applyFont="1" applyAlignment="1">
      <alignment vertical="center"/>
    </xf>
    <xf numFmtId="0" fontId="90" fillId="0" borderId="0" xfId="1913" applyFont="1" applyFill="1" applyBorder="1" applyAlignment="1">
      <alignment vertical="center"/>
    </xf>
    <xf numFmtId="0" fontId="68" fillId="24" borderId="0" xfId="0" applyFont="1" applyFill="1" applyBorder="1" applyAlignment="1">
      <alignment horizontal="left" vertical="center" wrapText="1"/>
    </xf>
    <xf numFmtId="0" fontId="91" fillId="0" borderId="0" xfId="1913" applyFont="1" applyFill="1" applyBorder="1" applyAlignment="1">
      <alignment vertical="center"/>
    </xf>
    <xf numFmtId="0" fontId="68" fillId="24" borderId="14" xfId="0" applyFont="1" applyFill="1" applyBorder="1" applyAlignment="1">
      <alignment horizontal="left" vertical="center" wrapText="1"/>
    </xf>
    <xf numFmtId="0" fontId="78" fillId="0" borderId="0" xfId="1912" applyFont="1" applyFill="1" applyAlignment="1">
      <alignment horizontal="right" vertical="center"/>
    </xf>
    <xf numFmtId="38" fontId="68" fillId="24" borderId="14" xfId="0" applyNumberFormat="1" applyFont="1" applyFill="1" applyBorder="1" applyAlignment="1">
      <alignment horizontal="right" vertical="center" wrapText="1"/>
    </xf>
    <xf numFmtId="0" fontId="72" fillId="0" borderId="0" xfId="1912" applyFont="1" applyFill="1" applyBorder="1" applyAlignment="1">
      <alignment horizontal="right" vertical="center"/>
    </xf>
    <xf numFmtId="0" fontId="90" fillId="0" borderId="0" xfId="1913" applyFont="1" applyFill="1" applyBorder="1" applyAlignment="1">
      <alignment horizontal="right" vertical="center"/>
    </xf>
    <xf numFmtId="38" fontId="90" fillId="0" borderId="0" xfId="1913" applyNumberFormat="1" applyFont="1" applyFill="1" applyBorder="1" applyAlignment="1">
      <alignment horizontal="right" vertical="center"/>
    </xf>
    <xf numFmtId="0" fontId="89" fillId="0" borderId="0" xfId="1913" quotePrefix="1" applyFont="1" applyFill="1" applyBorder="1" applyAlignment="1">
      <alignment horizontal="right" vertical="center" wrapText="1"/>
    </xf>
    <xf numFmtId="0" fontId="72" fillId="0" borderId="0" xfId="1913" applyFont="1" applyFill="1" applyBorder="1" applyAlignment="1">
      <alignment horizontal="right" vertical="center"/>
    </xf>
    <xf numFmtId="0" fontId="9" fillId="0" borderId="0" xfId="1913" applyFont="1" applyFill="1" applyBorder="1" applyAlignment="1">
      <alignment horizontal="right" vertical="center"/>
    </xf>
    <xf numFmtId="3" fontId="9" fillId="0" borderId="0" xfId="1912" applyNumberFormat="1" applyFont="1" applyFill="1" applyBorder="1" applyAlignment="1">
      <alignment horizontal="right" vertical="center"/>
    </xf>
    <xf numFmtId="178" fontId="72" fillId="0" borderId="0" xfId="990" applyNumberFormat="1" applyFont="1" applyFill="1" applyBorder="1" applyAlignment="1">
      <alignment horizontal="right" vertical="center"/>
    </xf>
    <xf numFmtId="172" fontId="72" fillId="0" borderId="0" xfId="990" applyNumberFormat="1" applyFont="1" applyFill="1" applyBorder="1" applyAlignment="1">
      <alignment horizontal="right" vertical="center"/>
    </xf>
    <xf numFmtId="177" fontId="92" fillId="0" borderId="0" xfId="1913" applyNumberFormat="1" applyFont="1" applyFill="1" applyBorder="1" applyAlignment="1">
      <alignment horizontal="right" vertical="center"/>
    </xf>
    <xf numFmtId="170" fontId="90" fillId="0" borderId="0" xfId="1913" applyNumberFormat="1" applyFont="1" applyFill="1" applyBorder="1" applyAlignment="1">
      <alignment horizontal="right" vertical="center"/>
    </xf>
    <xf numFmtId="0" fontId="2" fillId="0" borderId="0" xfId="1912" applyFont="1" applyAlignment="1">
      <alignment vertical="center"/>
    </xf>
    <xf numFmtId="0" fontId="89" fillId="0" borderId="0" xfId="1913" quotePrefix="1" applyFont="1" applyFill="1" applyBorder="1" applyAlignment="1">
      <alignment horizontal="left" vertical="center" wrapText="1"/>
    </xf>
    <xf numFmtId="40" fontId="10" fillId="0" borderId="0" xfId="1912" applyNumberFormat="1" applyFont="1" applyFill="1" applyAlignment="1">
      <alignment horizontal="right" vertical="center"/>
    </xf>
    <xf numFmtId="3" fontId="3" fillId="0" borderId="0" xfId="1912" applyNumberFormat="1" applyFont="1" applyFill="1" applyAlignment="1">
      <alignment vertical="center"/>
    </xf>
    <xf numFmtId="173" fontId="3" fillId="0" borderId="0" xfId="1550" applyNumberFormat="1" applyFont="1" applyFill="1" applyAlignment="1">
      <alignment vertical="center"/>
    </xf>
    <xf numFmtId="172" fontId="75" fillId="0" borderId="0" xfId="990" applyNumberFormat="1" applyFont="1" applyFill="1" applyAlignment="1">
      <alignment vertical="center"/>
    </xf>
    <xf numFmtId="165" fontId="3" fillId="0" borderId="0" xfId="990" applyNumberFormat="1" applyFont="1" applyFill="1" applyAlignment="1">
      <alignment horizontal="right" vertical="center"/>
    </xf>
    <xf numFmtId="0" fontId="10" fillId="0" borderId="0" xfId="0" applyFont="1" applyFill="1" applyBorder="1"/>
    <xf numFmtId="38" fontId="10" fillId="0" borderId="0" xfId="0" applyNumberFormat="1" applyFont="1" applyFill="1" applyBorder="1"/>
    <xf numFmtId="0" fontId="10" fillId="0" borderId="0" xfId="0" applyFont="1" applyFill="1" applyBorder="1" applyAlignment="1">
      <alignment horizontal="left"/>
    </xf>
    <xf numFmtId="0" fontId="10" fillId="0" borderId="0" xfId="0" applyFont="1" applyFill="1" applyBorder="1" applyAlignment="1">
      <alignment horizontal="center"/>
    </xf>
    <xf numFmtId="0" fontId="10" fillId="0" borderId="0" xfId="1968" applyNumberFormat="1" applyFont="1" applyFill="1" applyBorder="1" applyAlignment="1">
      <alignment horizontal="center" vertical="center"/>
    </xf>
    <xf numFmtId="38" fontId="10" fillId="0" borderId="0" xfId="1539" applyNumberFormat="1" applyFont="1" applyFill="1" applyBorder="1" applyAlignment="1">
      <alignment horizontal="right" vertical="center"/>
    </xf>
    <xf numFmtId="0" fontId="10" fillId="0" borderId="0" xfId="1968" applyNumberFormat="1" applyFont="1" applyFill="1" applyBorder="1" applyAlignment="1">
      <alignment vertical="center"/>
    </xf>
    <xf numFmtId="0" fontId="10" fillId="0" borderId="0" xfId="1968" applyFont="1" applyFill="1" applyBorder="1" applyAlignment="1">
      <alignment vertical="center"/>
    </xf>
    <xf numFmtId="0" fontId="9" fillId="0" borderId="0" xfId="1968" quotePrefix="1" applyFont="1" applyFill="1" applyBorder="1" applyAlignment="1">
      <alignment horizontal="center"/>
    </xf>
    <xf numFmtId="38" fontId="9" fillId="0" borderId="0" xfId="1968" quotePrefix="1" applyNumberFormat="1" applyFont="1" applyFill="1" applyBorder="1" applyAlignment="1">
      <alignment horizontal="right"/>
    </xf>
    <xf numFmtId="0" fontId="9" fillId="0" borderId="0" xfId="1968" applyFont="1" applyFill="1" applyBorder="1" applyAlignment="1">
      <alignment horizontal="left"/>
    </xf>
    <xf numFmtId="0" fontId="9" fillId="0" borderId="0" xfId="1968" applyFont="1" applyFill="1" applyBorder="1" applyAlignment="1">
      <alignment horizontal="left" wrapText="1"/>
    </xf>
    <xf numFmtId="38" fontId="10" fillId="0" borderId="0" xfId="1539" applyNumberFormat="1" applyFont="1" applyFill="1" applyBorder="1" applyAlignment="1">
      <alignment vertical="center"/>
    </xf>
    <xf numFmtId="0" fontId="10" fillId="0" borderId="0" xfId="1968" applyFont="1" applyFill="1" applyBorder="1" applyAlignment="1">
      <alignment horizontal="left" vertical="center"/>
    </xf>
    <xf numFmtId="0" fontId="10" fillId="0" borderId="0" xfId="0" applyFont="1"/>
    <xf numFmtId="0" fontId="10" fillId="0" borderId="0" xfId="0" quotePrefix="1" applyFont="1" applyAlignment="1">
      <alignment horizontal="left"/>
    </xf>
    <xf numFmtId="0" fontId="9" fillId="0" borderId="0" xfId="0" quotePrefix="1" applyFont="1" applyFill="1" applyBorder="1" applyAlignment="1">
      <alignment horizontal="left"/>
    </xf>
    <xf numFmtId="0" fontId="7" fillId="0" borderId="0" xfId="0" applyFont="1" applyFill="1" applyBorder="1"/>
    <xf numFmtId="38" fontId="10" fillId="0" borderId="0" xfId="1969" applyNumberFormat="1" applyFont="1" applyFill="1" applyBorder="1" applyAlignment="1">
      <alignment horizontal="right" vertical="center"/>
    </xf>
    <xf numFmtId="38" fontId="9" fillId="0" borderId="0" xfId="1968" quotePrefix="1" applyNumberFormat="1" applyFont="1" applyFill="1" applyBorder="1" applyAlignment="1">
      <alignment horizontal="right" vertical="center"/>
    </xf>
    <xf numFmtId="0" fontId="9" fillId="0" borderId="0" xfId="1968" applyFont="1" applyFill="1" applyBorder="1" applyAlignment="1">
      <alignment horizontal="left" vertical="center" wrapText="1"/>
    </xf>
    <xf numFmtId="170" fontId="10" fillId="0" borderId="0" xfId="1968" applyNumberFormat="1" applyFont="1" applyFill="1" applyBorder="1" applyAlignment="1">
      <alignment vertical="center"/>
    </xf>
    <xf numFmtId="0" fontId="9" fillId="0" borderId="0" xfId="1968" applyFont="1" applyFill="1" applyBorder="1" applyAlignment="1">
      <alignment vertical="center"/>
    </xf>
    <xf numFmtId="0" fontId="10" fillId="0" borderId="0" xfId="0" quotePrefix="1" applyFont="1" applyFill="1" applyBorder="1" applyAlignment="1">
      <alignment horizontal="left"/>
    </xf>
    <xf numFmtId="0" fontId="10" fillId="0" borderId="0" xfId="1968" applyFont="1" applyFill="1" applyBorder="1" applyAlignment="1">
      <alignment horizontal="center" vertical="center"/>
    </xf>
    <xf numFmtId="0" fontId="10" fillId="0" borderId="0" xfId="1968" quotePrefix="1" applyNumberFormat="1" applyFont="1" applyFill="1" applyBorder="1" applyAlignment="1">
      <alignment horizontal="left" vertical="center"/>
    </xf>
    <xf numFmtId="0" fontId="10" fillId="0" borderId="0" xfId="1968" quotePrefix="1" applyFont="1" applyFill="1" applyBorder="1" applyAlignment="1">
      <alignment horizontal="left" vertical="center"/>
    </xf>
    <xf numFmtId="3" fontId="10" fillId="0" borderId="0" xfId="0" applyNumberFormat="1" applyFont="1"/>
    <xf numFmtId="171" fontId="10" fillId="0" borderId="0" xfId="1913" quotePrefix="1" applyNumberFormat="1" applyFont="1" applyFill="1" applyBorder="1" applyAlignment="1">
      <alignment horizontal="left" vertical="center" wrapText="1"/>
    </xf>
    <xf numFmtId="171" fontId="10" fillId="25" borderId="0" xfId="1913" quotePrefix="1" applyNumberFormat="1" applyFont="1" applyFill="1" applyBorder="1" applyAlignment="1">
      <alignment horizontal="left" vertical="center" wrapText="1"/>
    </xf>
    <xf numFmtId="0" fontId="9" fillId="0" borderId="0" xfId="0" applyFont="1"/>
    <xf numFmtId="0" fontId="68" fillId="24" borderId="14" xfId="0" quotePrefix="1" applyFont="1" applyFill="1" applyBorder="1" applyAlignment="1">
      <alignment horizontal="right" vertical="center" wrapText="1"/>
    </xf>
    <xf numFmtId="38" fontId="71" fillId="0" borderId="0" xfId="1913" applyNumberFormat="1" applyFont="1" applyFill="1" applyBorder="1" applyAlignment="1">
      <alignment horizontal="right" vertical="center"/>
    </xf>
    <xf numFmtId="179" fontId="10" fillId="0" borderId="0" xfId="1968" applyNumberFormat="1" applyFont="1" applyFill="1" applyBorder="1" applyAlignment="1">
      <alignment vertical="center"/>
    </xf>
    <xf numFmtId="179" fontId="9" fillId="0" borderId="0" xfId="1968" applyNumberFormat="1" applyFont="1" applyFill="1" applyBorder="1" applyAlignment="1">
      <alignment vertical="center"/>
    </xf>
    <xf numFmtId="180" fontId="9" fillId="0" borderId="0" xfId="1539" applyNumberFormat="1" applyFont="1" applyFill="1" applyBorder="1" applyAlignment="1">
      <alignment horizontal="right" vertical="center"/>
    </xf>
    <xf numFmtId="4" fontId="3" fillId="25" borderId="0" xfId="1912" quotePrefix="1" applyNumberFormat="1" applyFont="1" applyFill="1" applyAlignment="1">
      <alignment horizontal="left" vertical="center" wrapText="1"/>
    </xf>
    <xf numFmtId="3" fontId="0" fillId="0" borderId="0" xfId="0" applyNumberFormat="1"/>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right"/>
    </xf>
    <xf numFmtId="0" fontId="10" fillId="0" borderId="0" xfId="0" applyFont="1" applyAlignment="1">
      <alignment horizontal="left"/>
    </xf>
    <xf numFmtId="3" fontId="10" fillId="0" borderId="0" xfId="1968" applyNumberFormat="1" applyFont="1" applyFill="1" applyBorder="1" applyAlignment="1">
      <alignment vertical="center"/>
    </xf>
    <xf numFmtId="0" fontId="68" fillId="24" borderId="0" xfId="1912" quotePrefix="1" applyFont="1" applyFill="1" applyBorder="1" applyAlignment="1">
      <alignment horizontal="right" vertical="center" wrapText="1"/>
    </xf>
    <xf numFmtId="0" fontId="68" fillId="24" borderId="0" xfId="1912" applyFont="1" applyFill="1" applyBorder="1" applyAlignment="1">
      <alignment horizontal="right" vertical="center"/>
    </xf>
    <xf numFmtId="2" fontId="0" fillId="0" borderId="0" xfId="0" applyNumberFormat="1"/>
    <xf numFmtId="0" fontId="0" fillId="0" borderId="0" xfId="0" applyAlignment="1">
      <alignment horizontal="right"/>
    </xf>
    <xf numFmtId="0" fontId="109" fillId="0" borderId="0" xfId="1912" applyFont="1"/>
    <xf numFmtId="0" fontId="2" fillId="0" borderId="0" xfId="1912" applyFont="1" applyFill="1" applyAlignment="1">
      <alignment vertical="center"/>
    </xf>
    <xf numFmtId="0" fontId="2" fillId="0" borderId="0" xfId="1912" applyFont="1"/>
    <xf numFmtId="0" fontId="68" fillId="24" borderId="0" xfId="0" applyFont="1" applyFill="1" applyBorder="1" applyAlignment="1">
      <alignment vertical="center" wrapText="1"/>
    </xf>
    <xf numFmtId="1" fontId="0" fillId="0" borderId="0" xfId="0" applyNumberFormat="1"/>
    <xf numFmtId="38" fontId="0" fillId="0" borderId="0" xfId="0" applyNumberFormat="1" applyAlignment="1">
      <alignment horizontal="right"/>
    </xf>
    <xf numFmtId="38" fontId="0" fillId="0" borderId="0" xfId="0" applyNumberFormat="1" applyAlignment="1">
      <alignment horizontal="left"/>
    </xf>
    <xf numFmtId="0" fontId="68" fillId="24" borderId="14" xfId="0" quotePrefix="1" applyFont="1" applyFill="1" applyBorder="1" applyAlignment="1">
      <alignment horizontal="left" vertical="center" wrapText="1"/>
    </xf>
    <xf numFmtId="0" fontId="10" fillId="25" borderId="0" xfId="1968" quotePrefix="1" applyFont="1" applyFill="1" applyBorder="1" applyAlignment="1">
      <alignment horizontal="left" vertical="center"/>
    </xf>
    <xf numFmtId="180" fontId="90" fillId="0" borderId="0" xfId="1913" applyNumberFormat="1" applyFont="1" applyFill="1" applyBorder="1" applyAlignment="1">
      <alignment vertical="center"/>
    </xf>
    <xf numFmtId="180" fontId="3" fillId="0" borderId="0" xfId="1912" applyNumberFormat="1" applyFont="1" applyFill="1" applyAlignment="1">
      <alignment vertical="center"/>
    </xf>
    <xf numFmtId="0" fontId="74" fillId="0" borderId="16" xfId="1534" applyFont="1" applyBorder="1" applyAlignment="1">
      <alignment horizontal="center" vertical="center" wrapText="1"/>
    </xf>
    <xf numFmtId="16" fontId="74" fillId="0" borderId="16" xfId="1534" applyNumberFormat="1" applyFont="1" applyBorder="1" applyAlignment="1">
      <alignment horizontal="center" vertical="center" wrapText="1"/>
    </xf>
    <xf numFmtId="16" fontId="73" fillId="0" borderId="16" xfId="1534" applyNumberFormat="1" applyFont="1" applyBorder="1" applyAlignment="1">
      <alignment horizontal="center" vertical="center" wrapText="1"/>
    </xf>
    <xf numFmtId="0" fontId="73" fillId="0" borderId="16" xfId="1534" applyFont="1" applyBorder="1" applyAlignment="1">
      <alignment horizontal="center" vertical="center" wrapText="1"/>
    </xf>
    <xf numFmtId="16" fontId="77" fillId="0" borderId="16" xfId="1534" applyNumberFormat="1" applyFont="1" applyBorder="1" applyAlignment="1">
      <alignment horizontal="center" vertical="center" wrapText="1"/>
    </xf>
    <xf numFmtId="0" fontId="77" fillId="0" borderId="16" xfId="1534" applyFont="1" applyBorder="1" applyAlignment="1">
      <alignment horizontal="center" vertical="center" wrapText="1"/>
    </xf>
    <xf numFmtId="0" fontId="74" fillId="0" borderId="16" xfId="1534" applyFont="1" applyBorder="1" applyAlignment="1">
      <alignment vertical="center" wrapText="1"/>
    </xf>
    <xf numFmtId="0" fontId="68" fillId="38" borderId="23" xfId="0" applyFont="1" applyFill="1" applyBorder="1" applyAlignment="1">
      <alignment horizontal="center" vertical="center" wrapText="1"/>
    </xf>
    <xf numFmtId="0" fontId="68" fillId="38" borderId="22" xfId="0" applyFont="1" applyFill="1" applyBorder="1" applyAlignment="1">
      <alignment horizontal="center" vertical="center" wrapText="1"/>
    </xf>
    <xf numFmtId="0" fontId="68" fillId="38" borderId="24" xfId="0" applyFont="1" applyFill="1" applyBorder="1" applyAlignment="1">
      <alignment horizontal="center" vertical="center" wrapText="1"/>
    </xf>
    <xf numFmtId="0" fontId="68" fillId="38" borderId="21" xfId="0" applyFont="1" applyFill="1" applyBorder="1" applyAlignment="1">
      <alignment horizontal="center" vertical="center" wrapText="1"/>
    </xf>
    <xf numFmtId="0" fontId="68" fillId="38" borderId="24" xfId="0" applyFont="1" applyFill="1" applyBorder="1" applyAlignment="1">
      <alignment vertical="center" wrapText="1"/>
    </xf>
    <xf numFmtId="0" fontId="68" fillId="38" borderId="21" xfId="0" applyFont="1" applyFill="1" applyBorder="1" applyAlignment="1">
      <alignment vertical="center" wrapText="1"/>
    </xf>
    <xf numFmtId="0" fontId="68" fillId="38" borderId="17" xfId="0" applyFont="1" applyFill="1" applyBorder="1" applyAlignment="1">
      <alignment horizontal="center" vertical="center" wrapText="1"/>
    </xf>
    <xf numFmtId="0" fontId="68" fillId="38" borderId="25" xfId="0" applyFont="1" applyFill="1" applyBorder="1" applyAlignment="1">
      <alignment horizontal="center" vertical="center" wrapText="1"/>
    </xf>
    <xf numFmtId="0" fontId="68" fillId="38" borderId="19" xfId="0" applyFont="1" applyFill="1" applyBorder="1" applyAlignment="1">
      <alignment horizontal="center" vertical="center" wrapText="1"/>
    </xf>
    <xf numFmtId="0" fontId="68" fillId="38" borderId="20" xfId="0" applyFont="1" applyFill="1" applyBorder="1" applyAlignment="1">
      <alignment horizontal="center" vertical="center" wrapText="1"/>
    </xf>
    <xf numFmtId="0" fontId="9" fillId="32" borderId="0" xfId="0" applyFont="1" applyFill="1" applyBorder="1" applyAlignment="1">
      <alignment vertical="center"/>
    </xf>
    <xf numFmtId="0" fontId="75" fillId="0" borderId="0" xfId="1912" quotePrefix="1" applyFont="1" applyAlignment="1">
      <alignment horizontal="left" vertical="center"/>
    </xf>
    <xf numFmtId="0" fontId="78" fillId="0" borderId="0" xfId="1912" quotePrefix="1" applyFont="1" applyAlignment="1">
      <alignment horizontal="right" vertical="center"/>
    </xf>
    <xf numFmtId="0" fontId="78" fillId="0" borderId="0" xfId="1912" applyFont="1" applyAlignment="1">
      <alignment horizontal="righ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38" fontId="68" fillId="24" borderId="26" xfId="0" applyNumberFormat="1" applyFont="1" applyFill="1" applyBorder="1" applyAlignment="1">
      <alignment horizontal="center" vertical="center" wrapText="1"/>
    </xf>
    <xf numFmtId="38" fontId="68" fillId="24" borderId="0" xfId="0" applyNumberFormat="1" applyFont="1" applyFill="1" applyBorder="1" applyAlignment="1">
      <alignment horizontal="right" vertical="center" wrapText="1"/>
    </xf>
    <xf numFmtId="38" fontId="68" fillId="24" borderId="14" xfId="0" applyNumberFormat="1" applyFont="1" applyFill="1" applyBorder="1" applyAlignment="1">
      <alignment horizontal="right" vertical="center" wrapText="1"/>
    </xf>
    <xf numFmtId="38" fontId="68" fillId="24" borderId="0" xfId="0" quotePrefix="1" applyNumberFormat="1" applyFont="1" applyFill="1" applyBorder="1" applyAlignment="1">
      <alignment horizontal="right" vertical="center" wrapText="1"/>
    </xf>
    <xf numFmtId="0" fontId="89" fillId="0" borderId="0" xfId="1913" quotePrefix="1" applyFont="1" applyFill="1" applyBorder="1" applyAlignment="1">
      <alignment horizontal="left" vertical="center" wrapText="1"/>
    </xf>
    <xf numFmtId="38" fontId="68" fillId="24" borderId="35" xfId="0" applyNumberFormat="1" applyFont="1" applyFill="1" applyBorder="1" applyAlignment="1">
      <alignment horizontal="center" vertical="center"/>
    </xf>
  </cellXfs>
  <cellStyles count="1970">
    <cellStyle name="20 % - Accent1 10 2" xfId="1" xr:uid="{00000000-0005-0000-0000-000000000000}"/>
    <cellStyle name="20 % - Accent1 10 3" xfId="2" xr:uid="{00000000-0005-0000-0000-000001000000}"/>
    <cellStyle name="20 % - Accent1 11 2" xfId="3" xr:uid="{00000000-0005-0000-0000-000002000000}"/>
    <cellStyle name="20 % - Accent1 11 3" xfId="4" xr:uid="{00000000-0005-0000-0000-000003000000}"/>
    <cellStyle name="20 % - Accent1 12 2" xfId="5" xr:uid="{00000000-0005-0000-0000-000004000000}"/>
    <cellStyle name="20 % - Accent1 12 3" xfId="6" xr:uid="{00000000-0005-0000-0000-000005000000}"/>
    <cellStyle name="20 % - Accent1 13 2" xfId="7" xr:uid="{00000000-0005-0000-0000-000006000000}"/>
    <cellStyle name="20 % - Accent1 13 3" xfId="8" xr:uid="{00000000-0005-0000-0000-000007000000}"/>
    <cellStyle name="20 % - Accent1 14 2" xfId="9" xr:uid="{00000000-0005-0000-0000-000008000000}"/>
    <cellStyle name="20 % - Accent1 14 3" xfId="10" xr:uid="{00000000-0005-0000-0000-000009000000}"/>
    <cellStyle name="20 % - Accent1 15 2" xfId="11" xr:uid="{00000000-0005-0000-0000-00000A000000}"/>
    <cellStyle name="20 % - Accent1 15 3" xfId="12" xr:uid="{00000000-0005-0000-0000-00000B000000}"/>
    <cellStyle name="20 % - Accent1 16 2" xfId="13" xr:uid="{00000000-0005-0000-0000-00000C000000}"/>
    <cellStyle name="20 % - Accent1 16 3" xfId="14" xr:uid="{00000000-0005-0000-0000-00000D000000}"/>
    <cellStyle name="20 % - Accent1 17 2" xfId="15" xr:uid="{00000000-0005-0000-0000-00000E000000}"/>
    <cellStyle name="20 % - Accent1 17 3" xfId="16" xr:uid="{00000000-0005-0000-0000-00000F000000}"/>
    <cellStyle name="20 % - Accent1 2" xfId="1939" xr:uid="{00000000-0005-0000-0000-0000AD070000}"/>
    <cellStyle name="20 % - Accent1 2 2" xfId="17" xr:uid="{00000000-0005-0000-0000-000010000000}"/>
    <cellStyle name="20 % - Accent1 2 3" xfId="18" xr:uid="{00000000-0005-0000-0000-000011000000}"/>
    <cellStyle name="20 % - Accent1 3 2" xfId="19" xr:uid="{00000000-0005-0000-0000-000012000000}"/>
    <cellStyle name="20 % - Accent1 3 3" xfId="20" xr:uid="{00000000-0005-0000-0000-000013000000}"/>
    <cellStyle name="20 % - Accent1 4 2" xfId="21" xr:uid="{00000000-0005-0000-0000-000014000000}"/>
    <cellStyle name="20 % - Accent1 4 3" xfId="22" xr:uid="{00000000-0005-0000-0000-000015000000}"/>
    <cellStyle name="20 % - Accent1 5 2" xfId="23" xr:uid="{00000000-0005-0000-0000-000016000000}"/>
    <cellStyle name="20 % - Accent1 5 3" xfId="24" xr:uid="{00000000-0005-0000-0000-000017000000}"/>
    <cellStyle name="20 % - Accent1 6 2" xfId="25" xr:uid="{00000000-0005-0000-0000-000018000000}"/>
    <cellStyle name="20 % - Accent1 6 3" xfId="26" xr:uid="{00000000-0005-0000-0000-000019000000}"/>
    <cellStyle name="20 % - Accent1 7 2" xfId="27" xr:uid="{00000000-0005-0000-0000-00001A000000}"/>
    <cellStyle name="20 % - Accent1 7 3" xfId="28" xr:uid="{00000000-0005-0000-0000-00001B000000}"/>
    <cellStyle name="20 % - Accent1 8 2" xfId="29" xr:uid="{00000000-0005-0000-0000-00001C000000}"/>
    <cellStyle name="20 % - Accent1 8 3" xfId="30" xr:uid="{00000000-0005-0000-0000-00001D000000}"/>
    <cellStyle name="20 % - Accent1 9 2" xfId="31" xr:uid="{00000000-0005-0000-0000-00001E000000}"/>
    <cellStyle name="20 % - Accent1 9 3" xfId="32" xr:uid="{00000000-0005-0000-0000-00001F000000}"/>
    <cellStyle name="20 % - Accent2 10 2" xfId="33" xr:uid="{00000000-0005-0000-0000-000020000000}"/>
    <cellStyle name="20 % - Accent2 10 3" xfId="34" xr:uid="{00000000-0005-0000-0000-000021000000}"/>
    <cellStyle name="20 % - Accent2 11 2" xfId="35" xr:uid="{00000000-0005-0000-0000-000022000000}"/>
    <cellStyle name="20 % - Accent2 11 3" xfId="36" xr:uid="{00000000-0005-0000-0000-000023000000}"/>
    <cellStyle name="20 % - Accent2 12 2" xfId="37" xr:uid="{00000000-0005-0000-0000-000024000000}"/>
    <cellStyle name="20 % - Accent2 12 3" xfId="38" xr:uid="{00000000-0005-0000-0000-000025000000}"/>
    <cellStyle name="20 % - Accent2 13 2" xfId="39" xr:uid="{00000000-0005-0000-0000-000026000000}"/>
    <cellStyle name="20 % - Accent2 13 3" xfId="40" xr:uid="{00000000-0005-0000-0000-000027000000}"/>
    <cellStyle name="20 % - Accent2 14 2" xfId="41" xr:uid="{00000000-0005-0000-0000-000028000000}"/>
    <cellStyle name="20 % - Accent2 14 3" xfId="42" xr:uid="{00000000-0005-0000-0000-000029000000}"/>
    <cellStyle name="20 % - Accent2 15 2" xfId="43" xr:uid="{00000000-0005-0000-0000-00002A000000}"/>
    <cellStyle name="20 % - Accent2 15 3" xfId="44" xr:uid="{00000000-0005-0000-0000-00002B000000}"/>
    <cellStyle name="20 % - Accent2 16 2" xfId="45" xr:uid="{00000000-0005-0000-0000-00002C000000}"/>
    <cellStyle name="20 % - Accent2 16 3" xfId="46" xr:uid="{00000000-0005-0000-0000-00002D000000}"/>
    <cellStyle name="20 % - Accent2 17 2" xfId="47" xr:uid="{00000000-0005-0000-0000-00002E000000}"/>
    <cellStyle name="20 % - Accent2 17 3" xfId="48" xr:uid="{00000000-0005-0000-0000-00002F000000}"/>
    <cellStyle name="20 % - Accent2 2" xfId="1943" xr:uid="{00000000-0005-0000-0000-0000AE070000}"/>
    <cellStyle name="20 % - Accent2 2 2" xfId="49" xr:uid="{00000000-0005-0000-0000-000030000000}"/>
    <cellStyle name="20 % - Accent2 2 3" xfId="50" xr:uid="{00000000-0005-0000-0000-000031000000}"/>
    <cellStyle name="20 % - Accent2 3 2" xfId="51" xr:uid="{00000000-0005-0000-0000-000032000000}"/>
    <cellStyle name="20 % - Accent2 3 3" xfId="52" xr:uid="{00000000-0005-0000-0000-000033000000}"/>
    <cellStyle name="20 % - Accent2 4 2" xfId="53" xr:uid="{00000000-0005-0000-0000-000034000000}"/>
    <cellStyle name="20 % - Accent2 4 3" xfId="54" xr:uid="{00000000-0005-0000-0000-000035000000}"/>
    <cellStyle name="20 % - Accent2 5 2" xfId="55" xr:uid="{00000000-0005-0000-0000-000036000000}"/>
    <cellStyle name="20 % - Accent2 5 3" xfId="56" xr:uid="{00000000-0005-0000-0000-000037000000}"/>
    <cellStyle name="20 % - Accent2 6 2" xfId="57" xr:uid="{00000000-0005-0000-0000-000038000000}"/>
    <cellStyle name="20 % - Accent2 6 3" xfId="58" xr:uid="{00000000-0005-0000-0000-000039000000}"/>
    <cellStyle name="20 % - Accent2 7 2" xfId="59" xr:uid="{00000000-0005-0000-0000-00003A000000}"/>
    <cellStyle name="20 % - Accent2 7 3" xfId="60" xr:uid="{00000000-0005-0000-0000-00003B000000}"/>
    <cellStyle name="20 % - Accent2 8 2" xfId="61" xr:uid="{00000000-0005-0000-0000-00003C000000}"/>
    <cellStyle name="20 % - Accent2 8 3" xfId="62" xr:uid="{00000000-0005-0000-0000-00003D000000}"/>
    <cellStyle name="20 % - Accent2 9 2" xfId="63" xr:uid="{00000000-0005-0000-0000-00003E000000}"/>
    <cellStyle name="20 % - Accent2 9 3" xfId="64" xr:uid="{00000000-0005-0000-0000-00003F000000}"/>
    <cellStyle name="20 % - Accent3 10 2" xfId="65" xr:uid="{00000000-0005-0000-0000-000040000000}"/>
    <cellStyle name="20 % - Accent3 10 3" xfId="66" xr:uid="{00000000-0005-0000-0000-000041000000}"/>
    <cellStyle name="20 % - Accent3 11 2" xfId="67" xr:uid="{00000000-0005-0000-0000-000042000000}"/>
    <cellStyle name="20 % - Accent3 11 3" xfId="68" xr:uid="{00000000-0005-0000-0000-000043000000}"/>
    <cellStyle name="20 % - Accent3 12 2" xfId="69" xr:uid="{00000000-0005-0000-0000-000044000000}"/>
    <cellStyle name="20 % - Accent3 12 3" xfId="70" xr:uid="{00000000-0005-0000-0000-000045000000}"/>
    <cellStyle name="20 % - Accent3 13 2" xfId="71" xr:uid="{00000000-0005-0000-0000-000046000000}"/>
    <cellStyle name="20 % - Accent3 13 3" xfId="72" xr:uid="{00000000-0005-0000-0000-000047000000}"/>
    <cellStyle name="20 % - Accent3 14 2" xfId="73" xr:uid="{00000000-0005-0000-0000-000048000000}"/>
    <cellStyle name="20 % - Accent3 14 3" xfId="74" xr:uid="{00000000-0005-0000-0000-000049000000}"/>
    <cellStyle name="20 % - Accent3 15 2" xfId="75" xr:uid="{00000000-0005-0000-0000-00004A000000}"/>
    <cellStyle name="20 % - Accent3 15 3" xfId="76" xr:uid="{00000000-0005-0000-0000-00004B000000}"/>
    <cellStyle name="20 % - Accent3 16 2" xfId="77" xr:uid="{00000000-0005-0000-0000-00004C000000}"/>
    <cellStyle name="20 % - Accent3 16 3" xfId="78" xr:uid="{00000000-0005-0000-0000-00004D000000}"/>
    <cellStyle name="20 % - Accent3 17 2" xfId="79" xr:uid="{00000000-0005-0000-0000-00004E000000}"/>
    <cellStyle name="20 % - Accent3 17 3" xfId="80" xr:uid="{00000000-0005-0000-0000-00004F000000}"/>
    <cellStyle name="20 % - Accent3 2" xfId="1947" xr:uid="{00000000-0005-0000-0000-0000AF070000}"/>
    <cellStyle name="20 % - Accent3 2 2" xfId="81" xr:uid="{00000000-0005-0000-0000-000050000000}"/>
    <cellStyle name="20 % - Accent3 2 3" xfId="82" xr:uid="{00000000-0005-0000-0000-000051000000}"/>
    <cellStyle name="20 % - Accent3 3 2" xfId="83" xr:uid="{00000000-0005-0000-0000-000052000000}"/>
    <cellStyle name="20 % - Accent3 3 3" xfId="84" xr:uid="{00000000-0005-0000-0000-000053000000}"/>
    <cellStyle name="20 % - Accent3 4 2" xfId="85" xr:uid="{00000000-0005-0000-0000-000054000000}"/>
    <cellStyle name="20 % - Accent3 4 3" xfId="86" xr:uid="{00000000-0005-0000-0000-000055000000}"/>
    <cellStyle name="20 % - Accent3 5 2" xfId="87" xr:uid="{00000000-0005-0000-0000-000056000000}"/>
    <cellStyle name="20 % - Accent3 5 3" xfId="88" xr:uid="{00000000-0005-0000-0000-000057000000}"/>
    <cellStyle name="20 % - Accent3 6 2" xfId="89" xr:uid="{00000000-0005-0000-0000-000058000000}"/>
    <cellStyle name="20 % - Accent3 6 3" xfId="90" xr:uid="{00000000-0005-0000-0000-000059000000}"/>
    <cellStyle name="20 % - Accent3 7 2" xfId="91" xr:uid="{00000000-0005-0000-0000-00005A000000}"/>
    <cellStyle name="20 % - Accent3 7 3" xfId="92" xr:uid="{00000000-0005-0000-0000-00005B000000}"/>
    <cellStyle name="20 % - Accent3 8 2" xfId="93" xr:uid="{00000000-0005-0000-0000-00005C000000}"/>
    <cellStyle name="20 % - Accent3 8 3" xfId="94" xr:uid="{00000000-0005-0000-0000-00005D000000}"/>
    <cellStyle name="20 % - Accent3 9 2" xfId="95" xr:uid="{00000000-0005-0000-0000-00005E000000}"/>
    <cellStyle name="20 % - Accent3 9 3" xfId="96" xr:uid="{00000000-0005-0000-0000-00005F000000}"/>
    <cellStyle name="20 % - Accent4 10 2" xfId="97" xr:uid="{00000000-0005-0000-0000-000060000000}"/>
    <cellStyle name="20 % - Accent4 10 3" xfId="98" xr:uid="{00000000-0005-0000-0000-000061000000}"/>
    <cellStyle name="20 % - Accent4 11 2" xfId="99" xr:uid="{00000000-0005-0000-0000-000062000000}"/>
    <cellStyle name="20 % - Accent4 11 3" xfId="100" xr:uid="{00000000-0005-0000-0000-000063000000}"/>
    <cellStyle name="20 % - Accent4 12 2" xfId="101" xr:uid="{00000000-0005-0000-0000-000064000000}"/>
    <cellStyle name="20 % - Accent4 12 3" xfId="102" xr:uid="{00000000-0005-0000-0000-000065000000}"/>
    <cellStyle name="20 % - Accent4 13 2" xfId="103" xr:uid="{00000000-0005-0000-0000-000066000000}"/>
    <cellStyle name="20 % - Accent4 13 3" xfId="104" xr:uid="{00000000-0005-0000-0000-000067000000}"/>
    <cellStyle name="20 % - Accent4 14 2" xfId="105" xr:uid="{00000000-0005-0000-0000-000068000000}"/>
    <cellStyle name="20 % - Accent4 14 3" xfId="106" xr:uid="{00000000-0005-0000-0000-000069000000}"/>
    <cellStyle name="20 % - Accent4 15 2" xfId="107" xr:uid="{00000000-0005-0000-0000-00006A000000}"/>
    <cellStyle name="20 % - Accent4 15 3" xfId="108" xr:uid="{00000000-0005-0000-0000-00006B000000}"/>
    <cellStyle name="20 % - Accent4 16 2" xfId="109" xr:uid="{00000000-0005-0000-0000-00006C000000}"/>
    <cellStyle name="20 % - Accent4 16 3" xfId="110" xr:uid="{00000000-0005-0000-0000-00006D000000}"/>
    <cellStyle name="20 % - Accent4 17 2" xfId="111" xr:uid="{00000000-0005-0000-0000-00006E000000}"/>
    <cellStyle name="20 % - Accent4 17 3" xfId="112" xr:uid="{00000000-0005-0000-0000-00006F000000}"/>
    <cellStyle name="20 % - Accent4 2" xfId="1951" xr:uid="{00000000-0005-0000-0000-0000B0070000}"/>
    <cellStyle name="20 % - Accent4 2 2" xfId="113" xr:uid="{00000000-0005-0000-0000-000070000000}"/>
    <cellStyle name="20 % - Accent4 2 3" xfId="114" xr:uid="{00000000-0005-0000-0000-000071000000}"/>
    <cellStyle name="20 % - Accent4 3 2" xfId="115" xr:uid="{00000000-0005-0000-0000-000072000000}"/>
    <cellStyle name="20 % - Accent4 3 3" xfId="116" xr:uid="{00000000-0005-0000-0000-000073000000}"/>
    <cellStyle name="20 % - Accent4 4 2" xfId="117" xr:uid="{00000000-0005-0000-0000-000074000000}"/>
    <cellStyle name="20 % - Accent4 4 3" xfId="118" xr:uid="{00000000-0005-0000-0000-000075000000}"/>
    <cellStyle name="20 % - Accent4 5 2" xfId="119" xr:uid="{00000000-0005-0000-0000-000076000000}"/>
    <cellStyle name="20 % - Accent4 5 3" xfId="120" xr:uid="{00000000-0005-0000-0000-000077000000}"/>
    <cellStyle name="20 % - Accent4 6 2" xfId="121" xr:uid="{00000000-0005-0000-0000-000078000000}"/>
    <cellStyle name="20 % - Accent4 6 3" xfId="122" xr:uid="{00000000-0005-0000-0000-000079000000}"/>
    <cellStyle name="20 % - Accent4 7 2" xfId="123" xr:uid="{00000000-0005-0000-0000-00007A000000}"/>
    <cellStyle name="20 % - Accent4 7 3" xfId="124" xr:uid="{00000000-0005-0000-0000-00007B000000}"/>
    <cellStyle name="20 % - Accent4 8 2" xfId="125" xr:uid="{00000000-0005-0000-0000-00007C000000}"/>
    <cellStyle name="20 % - Accent4 8 3" xfId="126" xr:uid="{00000000-0005-0000-0000-00007D000000}"/>
    <cellStyle name="20 % - Accent4 9 2" xfId="127" xr:uid="{00000000-0005-0000-0000-00007E000000}"/>
    <cellStyle name="20 % - Accent4 9 3" xfId="128" xr:uid="{00000000-0005-0000-0000-00007F000000}"/>
    <cellStyle name="20 % - Accent5 10 2" xfId="129" xr:uid="{00000000-0005-0000-0000-000080000000}"/>
    <cellStyle name="20 % - Accent5 10 3" xfId="130" xr:uid="{00000000-0005-0000-0000-000081000000}"/>
    <cellStyle name="20 % - Accent5 11 2" xfId="131" xr:uid="{00000000-0005-0000-0000-000082000000}"/>
    <cellStyle name="20 % - Accent5 11 3" xfId="132" xr:uid="{00000000-0005-0000-0000-000083000000}"/>
    <cellStyle name="20 % - Accent5 12 2" xfId="133" xr:uid="{00000000-0005-0000-0000-000084000000}"/>
    <cellStyle name="20 % - Accent5 12 3" xfId="134" xr:uid="{00000000-0005-0000-0000-000085000000}"/>
    <cellStyle name="20 % - Accent5 13 2" xfId="135" xr:uid="{00000000-0005-0000-0000-000086000000}"/>
    <cellStyle name="20 % - Accent5 13 3" xfId="136" xr:uid="{00000000-0005-0000-0000-000087000000}"/>
    <cellStyle name="20 % - Accent5 14 2" xfId="137" xr:uid="{00000000-0005-0000-0000-000088000000}"/>
    <cellStyle name="20 % - Accent5 14 3" xfId="138" xr:uid="{00000000-0005-0000-0000-000089000000}"/>
    <cellStyle name="20 % - Accent5 15 2" xfId="139" xr:uid="{00000000-0005-0000-0000-00008A000000}"/>
    <cellStyle name="20 % - Accent5 15 3" xfId="140" xr:uid="{00000000-0005-0000-0000-00008B000000}"/>
    <cellStyle name="20 % - Accent5 16 2" xfId="141" xr:uid="{00000000-0005-0000-0000-00008C000000}"/>
    <cellStyle name="20 % - Accent5 16 3" xfId="142" xr:uid="{00000000-0005-0000-0000-00008D000000}"/>
    <cellStyle name="20 % - Accent5 17 2" xfId="143" xr:uid="{00000000-0005-0000-0000-00008E000000}"/>
    <cellStyle name="20 % - Accent5 17 3" xfId="144" xr:uid="{00000000-0005-0000-0000-00008F000000}"/>
    <cellStyle name="20 % - Accent5 2" xfId="1955" xr:uid="{00000000-0005-0000-0000-0000B1070000}"/>
    <cellStyle name="20 % - Accent5 2 2" xfId="145" xr:uid="{00000000-0005-0000-0000-000090000000}"/>
    <cellStyle name="20 % - Accent5 2 3" xfId="146" xr:uid="{00000000-0005-0000-0000-000091000000}"/>
    <cellStyle name="20 % - Accent5 3 2" xfId="147" xr:uid="{00000000-0005-0000-0000-000092000000}"/>
    <cellStyle name="20 % - Accent5 3 3" xfId="148" xr:uid="{00000000-0005-0000-0000-000093000000}"/>
    <cellStyle name="20 % - Accent5 4 2" xfId="149" xr:uid="{00000000-0005-0000-0000-000094000000}"/>
    <cellStyle name="20 % - Accent5 4 3" xfId="150" xr:uid="{00000000-0005-0000-0000-000095000000}"/>
    <cellStyle name="20 % - Accent5 5 2" xfId="151" xr:uid="{00000000-0005-0000-0000-000096000000}"/>
    <cellStyle name="20 % - Accent5 5 3" xfId="152" xr:uid="{00000000-0005-0000-0000-000097000000}"/>
    <cellStyle name="20 % - Accent5 6 2" xfId="153" xr:uid="{00000000-0005-0000-0000-000098000000}"/>
    <cellStyle name="20 % - Accent5 6 3" xfId="154" xr:uid="{00000000-0005-0000-0000-000099000000}"/>
    <cellStyle name="20 % - Accent5 7 2" xfId="155" xr:uid="{00000000-0005-0000-0000-00009A000000}"/>
    <cellStyle name="20 % - Accent5 7 3" xfId="156" xr:uid="{00000000-0005-0000-0000-00009B000000}"/>
    <cellStyle name="20 % - Accent5 8 2" xfId="157" xr:uid="{00000000-0005-0000-0000-00009C000000}"/>
    <cellStyle name="20 % - Accent5 8 3" xfId="158" xr:uid="{00000000-0005-0000-0000-00009D000000}"/>
    <cellStyle name="20 % - Accent5 9 2" xfId="159" xr:uid="{00000000-0005-0000-0000-00009E000000}"/>
    <cellStyle name="20 % - Accent5 9 3" xfId="160" xr:uid="{00000000-0005-0000-0000-00009F000000}"/>
    <cellStyle name="20 % - Accent6 10 2" xfId="161" xr:uid="{00000000-0005-0000-0000-0000A0000000}"/>
    <cellStyle name="20 % - Accent6 10 3" xfId="162" xr:uid="{00000000-0005-0000-0000-0000A1000000}"/>
    <cellStyle name="20 % - Accent6 11 2" xfId="163" xr:uid="{00000000-0005-0000-0000-0000A2000000}"/>
    <cellStyle name="20 % - Accent6 11 3" xfId="164" xr:uid="{00000000-0005-0000-0000-0000A3000000}"/>
    <cellStyle name="20 % - Accent6 12 2" xfId="165" xr:uid="{00000000-0005-0000-0000-0000A4000000}"/>
    <cellStyle name="20 % - Accent6 12 3" xfId="166" xr:uid="{00000000-0005-0000-0000-0000A5000000}"/>
    <cellStyle name="20 % - Accent6 13 2" xfId="167" xr:uid="{00000000-0005-0000-0000-0000A6000000}"/>
    <cellStyle name="20 % - Accent6 13 3" xfId="168" xr:uid="{00000000-0005-0000-0000-0000A7000000}"/>
    <cellStyle name="20 % - Accent6 14 2" xfId="169" xr:uid="{00000000-0005-0000-0000-0000A8000000}"/>
    <cellStyle name="20 % - Accent6 14 3" xfId="170" xr:uid="{00000000-0005-0000-0000-0000A9000000}"/>
    <cellStyle name="20 % - Accent6 15 2" xfId="171" xr:uid="{00000000-0005-0000-0000-0000AA000000}"/>
    <cellStyle name="20 % - Accent6 15 3" xfId="172" xr:uid="{00000000-0005-0000-0000-0000AB000000}"/>
    <cellStyle name="20 % - Accent6 16 2" xfId="173" xr:uid="{00000000-0005-0000-0000-0000AC000000}"/>
    <cellStyle name="20 % - Accent6 16 3" xfId="174" xr:uid="{00000000-0005-0000-0000-0000AD000000}"/>
    <cellStyle name="20 % - Accent6 17 2" xfId="175" xr:uid="{00000000-0005-0000-0000-0000AE000000}"/>
    <cellStyle name="20 % - Accent6 17 3" xfId="176" xr:uid="{00000000-0005-0000-0000-0000AF000000}"/>
    <cellStyle name="20 % - Accent6 2" xfId="1959" xr:uid="{00000000-0005-0000-0000-0000B2070000}"/>
    <cellStyle name="20 % - Accent6 2 2" xfId="177" xr:uid="{00000000-0005-0000-0000-0000B0000000}"/>
    <cellStyle name="20 % - Accent6 2 3" xfId="178" xr:uid="{00000000-0005-0000-0000-0000B1000000}"/>
    <cellStyle name="20 % - Accent6 3 2" xfId="179" xr:uid="{00000000-0005-0000-0000-0000B2000000}"/>
    <cellStyle name="20 % - Accent6 3 3" xfId="180" xr:uid="{00000000-0005-0000-0000-0000B3000000}"/>
    <cellStyle name="20 % - Accent6 4 2" xfId="181" xr:uid="{00000000-0005-0000-0000-0000B4000000}"/>
    <cellStyle name="20 % - Accent6 4 3" xfId="182" xr:uid="{00000000-0005-0000-0000-0000B5000000}"/>
    <cellStyle name="20 % - Accent6 5 2" xfId="183" xr:uid="{00000000-0005-0000-0000-0000B6000000}"/>
    <cellStyle name="20 % - Accent6 5 3" xfId="184" xr:uid="{00000000-0005-0000-0000-0000B7000000}"/>
    <cellStyle name="20 % - Accent6 6 2" xfId="185" xr:uid="{00000000-0005-0000-0000-0000B8000000}"/>
    <cellStyle name="20 % - Accent6 6 3" xfId="186" xr:uid="{00000000-0005-0000-0000-0000B9000000}"/>
    <cellStyle name="20 % - Accent6 7 2" xfId="187" xr:uid="{00000000-0005-0000-0000-0000BA000000}"/>
    <cellStyle name="20 % - Accent6 7 3" xfId="188" xr:uid="{00000000-0005-0000-0000-0000BB000000}"/>
    <cellStyle name="20 % - Accent6 8 2" xfId="189" xr:uid="{00000000-0005-0000-0000-0000BC000000}"/>
    <cellStyle name="20 % - Accent6 8 3" xfId="190" xr:uid="{00000000-0005-0000-0000-0000BD000000}"/>
    <cellStyle name="20 % - Accent6 9 2" xfId="191" xr:uid="{00000000-0005-0000-0000-0000BE000000}"/>
    <cellStyle name="20 % - Accent6 9 3" xfId="192" xr:uid="{00000000-0005-0000-0000-0000BF000000}"/>
    <cellStyle name="20% - 强调文字颜色 1" xfId="193" xr:uid="{00000000-0005-0000-0000-0000C0000000}"/>
    <cellStyle name="20% - 强调文字颜色 2" xfId="194" xr:uid="{00000000-0005-0000-0000-0000C1000000}"/>
    <cellStyle name="20% - 强调文字颜色 3" xfId="195" xr:uid="{00000000-0005-0000-0000-0000C2000000}"/>
    <cellStyle name="20% - 强调文字颜色 4" xfId="196" xr:uid="{00000000-0005-0000-0000-0000C3000000}"/>
    <cellStyle name="20% - 强调文字颜色 5" xfId="197" xr:uid="{00000000-0005-0000-0000-0000C4000000}"/>
    <cellStyle name="20% - 强调文字颜色 6" xfId="198" xr:uid="{00000000-0005-0000-0000-0000C5000000}"/>
    <cellStyle name="40 % - Accent1 10 2" xfId="199" xr:uid="{00000000-0005-0000-0000-0000C6000000}"/>
    <cellStyle name="40 % - Accent1 10 3" xfId="200" xr:uid="{00000000-0005-0000-0000-0000C7000000}"/>
    <cellStyle name="40 % - Accent1 11 2" xfId="201" xr:uid="{00000000-0005-0000-0000-0000C8000000}"/>
    <cellStyle name="40 % - Accent1 11 3" xfId="202" xr:uid="{00000000-0005-0000-0000-0000C9000000}"/>
    <cellStyle name="40 % - Accent1 12 2" xfId="203" xr:uid="{00000000-0005-0000-0000-0000CA000000}"/>
    <cellStyle name="40 % - Accent1 12 3" xfId="204" xr:uid="{00000000-0005-0000-0000-0000CB000000}"/>
    <cellStyle name="40 % - Accent1 13 2" xfId="205" xr:uid="{00000000-0005-0000-0000-0000CC000000}"/>
    <cellStyle name="40 % - Accent1 13 3" xfId="206" xr:uid="{00000000-0005-0000-0000-0000CD000000}"/>
    <cellStyle name="40 % - Accent1 14 2" xfId="207" xr:uid="{00000000-0005-0000-0000-0000CE000000}"/>
    <cellStyle name="40 % - Accent1 14 3" xfId="208" xr:uid="{00000000-0005-0000-0000-0000CF000000}"/>
    <cellStyle name="40 % - Accent1 15 2" xfId="209" xr:uid="{00000000-0005-0000-0000-0000D0000000}"/>
    <cellStyle name="40 % - Accent1 15 3" xfId="210" xr:uid="{00000000-0005-0000-0000-0000D1000000}"/>
    <cellStyle name="40 % - Accent1 16 2" xfId="211" xr:uid="{00000000-0005-0000-0000-0000D2000000}"/>
    <cellStyle name="40 % - Accent1 16 3" xfId="212" xr:uid="{00000000-0005-0000-0000-0000D3000000}"/>
    <cellStyle name="40 % - Accent1 17 2" xfId="213" xr:uid="{00000000-0005-0000-0000-0000D4000000}"/>
    <cellStyle name="40 % - Accent1 17 3" xfId="214" xr:uid="{00000000-0005-0000-0000-0000D5000000}"/>
    <cellStyle name="40 % - Accent1 2" xfId="1940" xr:uid="{00000000-0005-0000-0000-0000B3070000}"/>
    <cellStyle name="40 % - Accent1 2 2" xfId="215" xr:uid="{00000000-0005-0000-0000-0000D6000000}"/>
    <cellStyle name="40 % - Accent1 2 3" xfId="216" xr:uid="{00000000-0005-0000-0000-0000D7000000}"/>
    <cellStyle name="40 % - Accent1 3 2" xfId="217" xr:uid="{00000000-0005-0000-0000-0000D8000000}"/>
    <cellStyle name="40 % - Accent1 3 3" xfId="218" xr:uid="{00000000-0005-0000-0000-0000D9000000}"/>
    <cellStyle name="40 % - Accent1 4 2" xfId="219" xr:uid="{00000000-0005-0000-0000-0000DA000000}"/>
    <cellStyle name="40 % - Accent1 4 3" xfId="220" xr:uid="{00000000-0005-0000-0000-0000DB000000}"/>
    <cellStyle name="40 % - Accent1 5 2" xfId="221" xr:uid="{00000000-0005-0000-0000-0000DC000000}"/>
    <cellStyle name="40 % - Accent1 5 3" xfId="222" xr:uid="{00000000-0005-0000-0000-0000DD000000}"/>
    <cellStyle name="40 % - Accent1 6 2" xfId="223" xr:uid="{00000000-0005-0000-0000-0000DE000000}"/>
    <cellStyle name="40 % - Accent1 6 3" xfId="224" xr:uid="{00000000-0005-0000-0000-0000DF000000}"/>
    <cellStyle name="40 % - Accent1 7 2" xfId="225" xr:uid="{00000000-0005-0000-0000-0000E0000000}"/>
    <cellStyle name="40 % - Accent1 7 3" xfId="226" xr:uid="{00000000-0005-0000-0000-0000E1000000}"/>
    <cellStyle name="40 % - Accent1 8 2" xfId="227" xr:uid="{00000000-0005-0000-0000-0000E2000000}"/>
    <cellStyle name="40 % - Accent1 8 3" xfId="228" xr:uid="{00000000-0005-0000-0000-0000E3000000}"/>
    <cellStyle name="40 % - Accent1 9 2" xfId="229" xr:uid="{00000000-0005-0000-0000-0000E4000000}"/>
    <cellStyle name="40 % - Accent1 9 3" xfId="230" xr:uid="{00000000-0005-0000-0000-0000E5000000}"/>
    <cellStyle name="40 % - Accent2 10 2" xfId="231" xr:uid="{00000000-0005-0000-0000-0000E6000000}"/>
    <cellStyle name="40 % - Accent2 10 3" xfId="232" xr:uid="{00000000-0005-0000-0000-0000E7000000}"/>
    <cellStyle name="40 % - Accent2 11 2" xfId="233" xr:uid="{00000000-0005-0000-0000-0000E8000000}"/>
    <cellStyle name="40 % - Accent2 11 3" xfId="234" xr:uid="{00000000-0005-0000-0000-0000E9000000}"/>
    <cellStyle name="40 % - Accent2 12 2" xfId="235" xr:uid="{00000000-0005-0000-0000-0000EA000000}"/>
    <cellStyle name="40 % - Accent2 12 3" xfId="236" xr:uid="{00000000-0005-0000-0000-0000EB000000}"/>
    <cellStyle name="40 % - Accent2 13 2" xfId="237" xr:uid="{00000000-0005-0000-0000-0000EC000000}"/>
    <cellStyle name="40 % - Accent2 13 3" xfId="238" xr:uid="{00000000-0005-0000-0000-0000ED000000}"/>
    <cellStyle name="40 % - Accent2 14 2" xfId="239" xr:uid="{00000000-0005-0000-0000-0000EE000000}"/>
    <cellStyle name="40 % - Accent2 14 3" xfId="240" xr:uid="{00000000-0005-0000-0000-0000EF000000}"/>
    <cellStyle name="40 % - Accent2 15 2" xfId="241" xr:uid="{00000000-0005-0000-0000-0000F0000000}"/>
    <cellStyle name="40 % - Accent2 15 3" xfId="242" xr:uid="{00000000-0005-0000-0000-0000F1000000}"/>
    <cellStyle name="40 % - Accent2 16 2" xfId="243" xr:uid="{00000000-0005-0000-0000-0000F2000000}"/>
    <cellStyle name="40 % - Accent2 16 3" xfId="244" xr:uid="{00000000-0005-0000-0000-0000F3000000}"/>
    <cellStyle name="40 % - Accent2 17 2" xfId="245" xr:uid="{00000000-0005-0000-0000-0000F4000000}"/>
    <cellStyle name="40 % - Accent2 17 3" xfId="246" xr:uid="{00000000-0005-0000-0000-0000F5000000}"/>
    <cellStyle name="40 % - Accent2 2" xfId="1944" xr:uid="{00000000-0005-0000-0000-0000B4070000}"/>
    <cellStyle name="40 % - Accent2 2 2" xfId="247" xr:uid="{00000000-0005-0000-0000-0000F6000000}"/>
    <cellStyle name="40 % - Accent2 2 3" xfId="248" xr:uid="{00000000-0005-0000-0000-0000F7000000}"/>
    <cellStyle name="40 % - Accent2 3 2" xfId="249" xr:uid="{00000000-0005-0000-0000-0000F8000000}"/>
    <cellStyle name="40 % - Accent2 3 3" xfId="250" xr:uid="{00000000-0005-0000-0000-0000F9000000}"/>
    <cellStyle name="40 % - Accent2 4 2" xfId="251" xr:uid="{00000000-0005-0000-0000-0000FA000000}"/>
    <cellStyle name="40 % - Accent2 4 3" xfId="252" xr:uid="{00000000-0005-0000-0000-0000FB000000}"/>
    <cellStyle name="40 % - Accent2 5 2" xfId="253" xr:uid="{00000000-0005-0000-0000-0000FC000000}"/>
    <cellStyle name="40 % - Accent2 5 3" xfId="254" xr:uid="{00000000-0005-0000-0000-0000FD000000}"/>
    <cellStyle name="40 % - Accent2 6 2" xfId="255" xr:uid="{00000000-0005-0000-0000-0000FE000000}"/>
    <cellStyle name="40 % - Accent2 6 3" xfId="256" xr:uid="{00000000-0005-0000-0000-0000FF000000}"/>
    <cellStyle name="40 % - Accent2 7 2" xfId="257" xr:uid="{00000000-0005-0000-0000-000000010000}"/>
    <cellStyle name="40 % - Accent2 7 3" xfId="258" xr:uid="{00000000-0005-0000-0000-000001010000}"/>
    <cellStyle name="40 % - Accent2 8 2" xfId="259" xr:uid="{00000000-0005-0000-0000-000002010000}"/>
    <cellStyle name="40 % - Accent2 8 3" xfId="260" xr:uid="{00000000-0005-0000-0000-000003010000}"/>
    <cellStyle name="40 % - Accent2 9 2" xfId="261" xr:uid="{00000000-0005-0000-0000-000004010000}"/>
    <cellStyle name="40 % - Accent2 9 3" xfId="262" xr:uid="{00000000-0005-0000-0000-000005010000}"/>
    <cellStyle name="40 % - Accent3 10 2" xfId="263" xr:uid="{00000000-0005-0000-0000-000006010000}"/>
    <cellStyle name="40 % - Accent3 10 3" xfId="264" xr:uid="{00000000-0005-0000-0000-000007010000}"/>
    <cellStyle name="40 % - Accent3 11 2" xfId="265" xr:uid="{00000000-0005-0000-0000-000008010000}"/>
    <cellStyle name="40 % - Accent3 11 3" xfId="266" xr:uid="{00000000-0005-0000-0000-000009010000}"/>
    <cellStyle name="40 % - Accent3 12 2" xfId="267" xr:uid="{00000000-0005-0000-0000-00000A010000}"/>
    <cellStyle name="40 % - Accent3 12 3" xfId="268" xr:uid="{00000000-0005-0000-0000-00000B010000}"/>
    <cellStyle name="40 % - Accent3 13 2" xfId="269" xr:uid="{00000000-0005-0000-0000-00000C010000}"/>
    <cellStyle name="40 % - Accent3 13 3" xfId="270" xr:uid="{00000000-0005-0000-0000-00000D010000}"/>
    <cellStyle name="40 % - Accent3 14 2" xfId="271" xr:uid="{00000000-0005-0000-0000-00000E010000}"/>
    <cellStyle name="40 % - Accent3 14 3" xfId="272" xr:uid="{00000000-0005-0000-0000-00000F010000}"/>
    <cellStyle name="40 % - Accent3 15 2" xfId="273" xr:uid="{00000000-0005-0000-0000-000010010000}"/>
    <cellStyle name="40 % - Accent3 15 3" xfId="274" xr:uid="{00000000-0005-0000-0000-000011010000}"/>
    <cellStyle name="40 % - Accent3 16 2" xfId="275" xr:uid="{00000000-0005-0000-0000-000012010000}"/>
    <cellStyle name="40 % - Accent3 16 3" xfId="276" xr:uid="{00000000-0005-0000-0000-000013010000}"/>
    <cellStyle name="40 % - Accent3 17 2" xfId="277" xr:uid="{00000000-0005-0000-0000-000014010000}"/>
    <cellStyle name="40 % - Accent3 17 3" xfId="278" xr:uid="{00000000-0005-0000-0000-000015010000}"/>
    <cellStyle name="40 % - Accent3 2" xfId="1948" xr:uid="{00000000-0005-0000-0000-0000B5070000}"/>
    <cellStyle name="40 % - Accent3 2 2" xfId="279" xr:uid="{00000000-0005-0000-0000-000016010000}"/>
    <cellStyle name="40 % - Accent3 2 3" xfId="280" xr:uid="{00000000-0005-0000-0000-000017010000}"/>
    <cellStyle name="40 % - Accent3 3 2" xfId="281" xr:uid="{00000000-0005-0000-0000-000018010000}"/>
    <cellStyle name="40 % - Accent3 3 3" xfId="282" xr:uid="{00000000-0005-0000-0000-000019010000}"/>
    <cellStyle name="40 % - Accent3 4 2" xfId="283" xr:uid="{00000000-0005-0000-0000-00001A010000}"/>
    <cellStyle name="40 % - Accent3 4 3" xfId="284" xr:uid="{00000000-0005-0000-0000-00001B010000}"/>
    <cellStyle name="40 % - Accent3 5 2" xfId="285" xr:uid="{00000000-0005-0000-0000-00001C010000}"/>
    <cellStyle name="40 % - Accent3 5 3" xfId="286" xr:uid="{00000000-0005-0000-0000-00001D010000}"/>
    <cellStyle name="40 % - Accent3 6 2" xfId="287" xr:uid="{00000000-0005-0000-0000-00001E010000}"/>
    <cellStyle name="40 % - Accent3 6 3" xfId="288" xr:uid="{00000000-0005-0000-0000-00001F010000}"/>
    <cellStyle name="40 % - Accent3 7 2" xfId="289" xr:uid="{00000000-0005-0000-0000-000020010000}"/>
    <cellStyle name="40 % - Accent3 7 3" xfId="290" xr:uid="{00000000-0005-0000-0000-000021010000}"/>
    <cellStyle name="40 % - Accent3 8 2" xfId="291" xr:uid="{00000000-0005-0000-0000-000022010000}"/>
    <cellStyle name="40 % - Accent3 8 3" xfId="292" xr:uid="{00000000-0005-0000-0000-000023010000}"/>
    <cellStyle name="40 % - Accent3 9 2" xfId="293" xr:uid="{00000000-0005-0000-0000-000024010000}"/>
    <cellStyle name="40 % - Accent3 9 3" xfId="294" xr:uid="{00000000-0005-0000-0000-000025010000}"/>
    <cellStyle name="40 % - Accent4 10 2" xfId="295" xr:uid="{00000000-0005-0000-0000-000026010000}"/>
    <cellStyle name="40 % - Accent4 10 3" xfId="296" xr:uid="{00000000-0005-0000-0000-000027010000}"/>
    <cellStyle name="40 % - Accent4 11 2" xfId="297" xr:uid="{00000000-0005-0000-0000-000028010000}"/>
    <cellStyle name="40 % - Accent4 11 3" xfId="298" xr:uid="{00000000-0005-0000-0000-000029010000}"/>
    <cellStyle name="40 % - Accent4 12 2" xfId="299" xr:uid="{00000000-0005-0000-0000-00002A010000}"/>
    <cellStyle name="40 % - Accent4 12 3" xfId="300" xr:uid="{00000000-0005-0000-0000-00002B010000}"/>
    <cellStyle name="40 % - Accent4 13 2" xfId="301" xr:uid="{00000000-0005-0000-0000-00002C010000}"/>
    <cellStyle name="40 % - Accent4 13 3" xfId="302" xr:uid="{00000000-0005-0000-0000-00002D010000}"/>
    <cellStyle name="40 % - Accent4 14 2" xfId="303" xr:uid="{00000000-0005-0000-0000-00002E010000}"/>
    <cellStyle name="40 % - Accent4 14 3" xfId="304" xr:uid="{00000000-0005-0000-0000-00002F010000}"/>
    <cellStyle name="40 % - Accent4 15 2" xfId="305" xr:uid="{00000000-0005-0000-0000-000030010000}"/>
    <cellStyle name="40 % - Accent4 15 3" xfId="306" xr:uid="{00000000-0005-0000-0000-000031010000}"/>
    <cellStyle name="40 % - Accent4 16 2" xfId="307" xr:uid="{00000000-0005-0000-0000-000032010000}"/>
    <cellStyle name="40 % - Accent4 16 3" xfId="308" xr:uid="{00000000-0005-0000-0000-000033010000}"/>
    <cellStyle name="40 % - Accent4 17 2" xfId="309" xr:uid="{00000000-0005-0000-0000-000034010000}"/>
    <cellStyle name="40 % - Accent4 17 3" xfId="310" xr:uid="{00000000-0005-0000-0000-000035010000}"/>
    <cellStyle name="40 % - Accent4 2" xfId="1952" xr:uid="{00000000-0005-0000-0000-0000B6070000}"/>
    <cellStyle name="40 % - Accent4 2 2" xfId="311" xr:uid="{00000000-0005-0000-0000-000036010000}"/>
    <cellStyle name="40 % - Accent4 2 3" xfId="312" xr:uid="{00000000-0005-0000-0000-000037010000}"/>
    <cellStyle name="40 % - Accent4 3 2" xfId="313" xr:uid="{00000000-0005-0000-0000-000038010000}"/>
    <cellStyle name="40 % - Accent4 3 3" xfId="314" xr:uid="{00000000-0005-0000-0000-000039010000}"/>
    <cellStyle name="40 % - Accent4 4 2" xfId="315" xr:uid="{00000000-0005-0000-0000-00003A010000}"/>
    <cellStyle name="40 % - Accent4 4 3" xfId="316" xr:uid="{00000000-0005-0000-0000-00003B010000}"/>
    <cellStyle name="40 % - Accent4 5 2" xfId="317" xr:uid="{00000000-0005-0000-0000-00003C010000}"/>
    <cellStyle name="40 % - Accent4 5 3" xfId="318" xr:uid="{00000000-0005-0000-0000-00003D010000}"/>
    <cellStyle name="40 % - Accent4 6 2" xfId="319" xr:uid="{00000000-0005-0000-0000-00003E010000}"/>
    <cellStyle name="40 % - Accent4 6 3" xfId="320" xr:uid="{00000000-0005-0000-0000-00003F010000}"/>
    <cellStyle name="40 % - Accent4 7 2" xfId="321" xr:uid="{00000000-0005-0000-0000-000040010000}"/>
    <cellStyle name="40 % - Accent4 7 3" xfId="322" xr:uid="{00000000-0005-0000-0000-000041010000}"/>
    <cellStyle name="40 % - Accent4 8 2" xfId="323" xr:uid="{00000000-0005-0000-0000-000042010000}"/>
    <cellStyle name="40 % - Accent4 8 3" xfId="324" xr:uid="{00000000-0005-0000-0000-000043010000}"/>
    <cellStyle name="40 % - Accent4 9 2" xfId="325" xr:uid="{00000000-0005-0000-0000-000044010000}"/>
    <cellStyle name="40 % - Accent4 9 3" xfId="326" xr:uid="{00000000-0005-0000-0000-000045010000}"/>
    <cellStyle name="40 % - Accent5 10 2" xfId="327" xr:uid="{00000000-0005-0000-0000-000046010000}"/>
    <cellStyle name="40 % - Accent5 10 3" xfId="328" xr:uid="{00000000-0005-0000-0000-000047010000}"/>
    <cellStyle name="40 % - Accent5 11 2" xfId="329" xr:uid="{00000000-0005-0000-0000-000048010000}"/>
    <cellStyle name="40 % - Accent5 11 3" xfId="330" xr:uid="{00000000-0005-0000-0000-000049010000}"/>
    <cellStyle name="40 % - Accent5 12 2" xfId="331" xr:uid="{00000000-0005-0000-0000-00004A010000}"/>
    <cellStyle name="40 % - Accent5 12 3" xfId="332" xr:uid="{00000000-0005-0000-0000-00004B010000}"/>
    <cellStyle name="40 % - Accent5 13 2" xfId="333" xr:uid="{00000000-0005-0000-0000-00004C010000}"/>
    <cellStyle name="40 % - Accent5 13 3" xfId="334" xr:uid="{00000000-0005-0000-0000-00004D010000}"/>
    <cellStyle name="40 % - Accent5 14 2" xfId="335" xr:uid="{00000000-0005-0000-0000-00004E010000}"/>
    <cellStyle name="40 % - Accent5 14 3" xfId="336" xr:uid="{00000000-0005-0000-0000-00004F010000}"/>
    <cellStyle name="40 % - Accent5 15 2" xfId="337" xr:uid="{00000000-0005-0000-0000-000050010000}"/>
    <cellStyle name="40 % - Accent5 15 3" xfId="338" xr:uid="{00000000-0005-0000-0000-000051010000}"/>
    <cellStyle name="40 % - Accent5 16 2" xfId="339" xr:uid="{00000000-0005-0000-0000-000052010000}"/>
    <cellStyle name="40 % - Accent5 16 3" xfId="340" xr:uid="{00000000-0005-0000-0000-000053010000}"/>
    <cellStyle name="40 % - Accent5 17 2" xfId="341" xr:uid="{00000000-0005-0000-0000-000054010000}"/>
    <cellStyle name="40 % - Accent5 17 3" xfId="342" xr:uid="{00000000-0005-0000-0000-000055010000}"/>
    <cellStyle name="40 % - Accent5 2" xfId="1956" xr:uid="{00000000-0005-0000-0000-0000B7070000}"/>
    <cellStyle name="40 % - Accent5 2 2" xfId="343" xr:uid="{00000000-0005-0000-0000-000056010000}"/>
    <cellStyle name="40 % - Accent5 2 3" xfId="344" xr:uid="{00000000-0005-0000-0000-000057010000}"/>
    <cellStyle name="40 % - Accent5 3 2" xfId="345" xr:uid="{00000000-0005-0000-0000-000058010000}"/>
    <cellStyle name="40 % - Accent5 3 3" xfId="346" xr:uid="{00000000-0005-0000-0000-000059010000}"/>
    <cellStyle name="40 % - Accent5 4 2" xfId="347" xr:uid="{00000000-0005-0000-0000-00005A010000}"/>
    <cellStyle name="40 % - Accent5 4 3" xfId="348" xr:uid="{00000000-0005-0000-0000-00005B010000}"/>
    <cellStyle name="40 % - Accent5 5 2" xfId="349" xr:uid="{00000000-0005-0000-0000-00005C010000}"/>
    <cellStyle name="40 % - Accent5 5 3" xfId="350" xr:uid="{00000000-0005-0000-0000-00005D010000}"/>
    <cellStyle name="40 % - Accent5 6 2" xfId="351" xr:uid="{00000000-0005-0000-0000-00005E010000}"/>
    <cellStyle name="40 % - Accent5 6 3" xfId="352" xr:uid="{00000000-0005-0000-0000-00005F010000}"/>
    <cellStyle name="40 % - Accent5 7 2" xfId="353" xr:uid="{00000000-0005-0000-0000-000060010000}"/>
    <cellStyle name="40 % - Accent5 7 3" xfId="354" xr:uid="{00000000-0005-0000-0000-000061010000}"/>
    <cellStyle name="40 % - Accent5 8 2" xfId="355" xr:uid="{00000000-0005-0000-0000-000062010000}"/>
    <cellStyle name="40 % - Accent5 8 3" xfId="356" xr:uid="{00000000-0005-0000-0000-000063010000}"/>
    <cellStyle name="40 % - Accent5 9 2" xfId="357" xr:uid="{00000000-0005-0000-0000-000064010000}"/>
    <cellStyle name="40 % - Accent5 9 3" xfId="358" xr:uid="{00000000-0005-0000-0000-000065010000}"/>
    <cellStyle name="40 % - Accent6 10 2" xfId="359" xr:uid="{00000000-0005-0000-0000-000066010000}"/>
    <cellStyle name="40 % - Accent6 10 3" xfId="360" xr:uid="{00000000-0005-0000-0000-000067010000}"/>
    <cellStyle name="40 % - Accent6 11 2" xfId="361" xr:uid="{00000000-0005-0000-0000-000068010000}"/>
    <cellStyle name="40 % - Accent6 11 3" xfId="362" xr:uid="{00000000-0005-0000-0000-000069010000}"/>
    <cellStyle name="40 % - Accent6 12 2" xfId="363" xr:uid="{00000000-0005-0000-0000-00006A010000}"/>
    <cellStyle name="40 % - Accent6 12 3" xfId="364" xr:uid="{00000000-0005-0000-0000-00006B010000}"/>
    <cellStyle name="40 % - Accent6 13 2" xfId="365" xr:uid="{00000000-0005-0000-0000-00006C010000}"/>
    <cellStyle name="40 % - Accent6 13 3" xfId="366" xr:uid="{00000000-0005-0000-0000-00006D010000}"/>
    <cellStyle name="40 % - Accent6 14 2" xfId="367" xr:uid="{00000000-0005-0000-0000-00006E010000}"/>
    <cellStyle name="40 % - Accent6 14 3" xfId="368" xr:uid="{00000000-0005-0000-0000-00006F010000}"/>
    <cellStyle name="40 % - Accent6 15 2" xfId="369" xr:uid="{00000000-0005-0000-0000-000070010000}"/>
    <cellStyle name="40 % - Accent6 15 3" xfId="370" xr:uid="{00000000-0005-0000-0000-000071010000}"/>
    <cellStyle name="40 % - Accent6 16 2" xfId="371" xr:uid="{00000000-0005-0000-0000-000072010000}"/>
    <cellStyle name="40 % - Accent6 16 3" xfId="372" xr:uid="{00000000-0005-0000-0000-000073010000}"/>
    <cellStyle name="40 % - Accent6 17 2" xfId="373" xr:uid="{00000000-0005-0000-0000-000074010000}"/>
    <cellStyle name="40 % - Accent6 17 3" xfId="374" xr:uid="{00000000-0005-0000-0000-000075010000}"/>
    <cellStyle name="40 % - Accent6 2" xfId="1960" xr:uid="{00000000-0005-0000-0000-0000B8070000}"/>
    <cellStyle name="40 % - Accent6 2 2" xfId="375" xr:uid="{00000000-0005-0000-0000-000076010000}"/>
    <cellStyle name="40 % - Accent6 2 3" xfId="376" xr:uid="{00000000-0005-0000-0000-000077010000}"/>
    <cellStyle name="40 % - Accent6 3 2" xfId="377" xr:uid="{00000000-0005-0000-0000-000078010000}"/>
    <cellStyle name="40 % - Accent6 3 3" xfId="378" xr:uid="{00000000-0005-0000-0000-000079010000}"/>
    <cellStyle name="40 % - Accent6 4 2" xfId="379" xr:uid="{00000000-0005-0000-0000-00007A010000}"/>
    <cellStyle name="40 % - Accent6 4 3" xfId="380" xr:uid="{00000000-0005-0000-0000-00007B010000}"/>
    <cellStyle name="40 % - Accent6 5 2" xfId="381" xr:uid="{00000000-0005-0000-0000-00007C010000}"/>
    <cellStyle name="40 % - Accent6 5 3" xfId="382" xr:uid="{00000000-0005-0000-0000-00007D010000}"/>
    <cellStyle name="40 % - Accent6 6 2" xfId="383" xr:uid="{00000000-0005-0000-0000-00007E010000}"/>
    <cellStyle name="40 % - Accent6 6 3" xfId="384" xr:uid="{00000000-0005-0000-0000-00007F010000}"/>
    <cellStyle name="40 % - Accent6 7 2" xfId="385" xr:uid="{00000000-0005-0000-0000-000080010000}"/>
    <cellStyle name="40 % - Accent6 7 3" xfId="386" xr:uid="{00000000-0005-0000-0000-000081010000}"/>
    <cellStyle name="40 % - Accent6 8 2" xfId="387" xr:uid="{00000000-0005-0000-0000-000082010000}"/>
    <cellStyle name="40 % - Accent6 8 3" xfId="388" xr:uid="{00000000-0005-0000-0000-000083010000}"/>
    <cellStyle name="40 % - Accent6 9 2" xfId="389" xr:uid="{00000000-0005-0000-0000-000084010000}"/>
    <cellStyle name="40 % - Accent6 9 3" xfId="390" xr:uid="{00000000-0005-0000-0000-000085010000}"/>
    <cellStyle name="40% - 强调文字颜色 1" xfId="391" xr:uid="{00000000-0005-0000-0000-000086010000}"/>
    <cellStyle name="40% - 强调文字颜色 2" xfId="392" xr:uid="{00000000-0005-0000-0000-000087010000}"/>
    <cellStyle name="40% - 强调文字颜色 3" xfId="393" xr:uid="{00000000-0005-0000-0000-000088010000}"/>
    <cellStyle name="40% - 强调文字颜色 4" xfId="394" xr:uid="{00000000-0005-0000-0000-000089010000}"/>
    <cellStyle name="40% - 强调文字颜色 5" xfId="395" xr:uid="{00000000-0005-0000-0000-00008A010000}"/>
    <cellStyle name="40% - 强调文字颜色 6" xfId="396" xr:uid="{00000000-0005-0000-0000-00008B010000}"/>
    <cellStyle name="60 % - Accent1 10 2" xfId="397" xr:uid="{00000000-0005-0000-0000-00008C010000}"/>
    <cellStyle name="60 % - Accent1 10 3" xfId="398" xr:uid="{00000000-0005-0000-0000-00008D010000}"/>
    <cellStyle name="60 % - Accent1 11 2" xfId="399" xr:uid="{00000000-0005-0000-0000-00008E010000}"/>
    <cellStyle name="60 % - Accent1 11 3" xfId="400" xr:uid="{00000000-0005-0000-0000-00008F010000}"/>
    <cellStyle name="60 % - Accent1 12 2" xfId="401" xr:uid="{00000000-0005-0000-0000-000090010000}"/>
    <cellStyle name="60 % - Accent1 12 3" xfId="402" xr:uid="{00000000-0005-0000-0000-000091010000}"/>
    <cellStyle name="60 % - Accent1 13 2" xfId="403" xr:uid="{00000000-0005-0000-0000-000092010000}"/>
    <cellStyle name="60 % - Accent1 13 3" xfId="404" xr:uid="{00000000-0005-0000-0000-000093010000}"/>
    <cellStyle name="60 % - Accent1 14 2" xfId="405" xr:uid="{00000000-0005-0000-0000-000094010000}"/>
    <cellStyle name="60 % - Accent1 14 3" xfId="406" xr:uid="{00000000-0005-0000-0000-000095010000}"/>
    <cellStyle name="60 % - Accent1 15 2" xfId="407" xr:uid="{00000000-0005-0000-0000-000096010000}"/>
    <cellStyle name="60 % - Accent1 15 3" xfId="408" xr:uid="{00000000-0005-0000-0000-000097010000}"/>
    <cellStyle name="60 % - Accent1 16 2" xfId="409" xr:uid="{00000000-0005-0000-0000-000098010000}"/>
    <cellStyle name="60 % - Accent1 16 3" xfId="410" xr:uid="{00000000-0005-0000-0000-000099010000}"/>
    <cellStyle name="60 % - Accent1 17 2" xfId="411" xr:uid="{00000000-0005-0000-0000-00009A010000}"/>
    <cellStyle name="60 % - Accent1 17 3" xfId="412" xr:uid="{00000000-0005-0000-0000-00009B010000}"/>
    <cellStyle name="60 % - Accent1 2" xfId="1941" xr:uid="{00000000-0005-0000-0000-0000B9070000}"/>
    <cellStyle name="60 % - Accent1 2 2" xfId="413" xr:uid="{00000000-0005-0000-0000-00009C010000}"/>
    <cellStyle name="60 % - Accent1 2 3" xfId="414" xr:uid="{00000000-0005-0000-0000-00009D010000}"/>
    <cellStyle name="60 % - Accent1 3 2" xfId="415" xr:uid="{00000000-0005-0000-0000-00009E010000}"/>
    <cellStyle name="60 % - Accent1 3 3" xfId="416" xr:uid="{00000000-0005-0000-0000-00009F010000}"/>
    <cellStyle name="60 % - Accent1 4 2" xfId="417" xr:uid="{00000000-0005-0000-0000-0000A0010000}"/>
    <cellStyle name="60 % - Accent1 4 3" xfId="418" xr:uid="{00000000-0005-0000-0000-0000A1010000}"/>
    <cellStyle name="60 % - Accent1 5 2" xfId="419" xr:uid="{00000000-0005-0000-0000-0000A2010000}"/>
    <cellStyle name="60 % - Accent1 5 3" xfId="420" xr:uid="{00000000-0005-0000-0000-0000A3010000}"/>
    <cellStyle name="60 % - Accent1 6 2" xfId="421" xr:uid="{00000000-0005-0000-0000-0000A4010000}"/>
    <cellStyle name="60 % - Accent1 6 3" xfId="422" xr:uid="{00000000-0005-0000-0000-0000A5010000}"/>
    <cellStyle name="60 % - Accent1 7 2" xfId="423" xr:uid="{00000000-0005-0000-0000-0000A6010000}"/>
    <cellStyle name="60 % - Accent1 7 3" xfId="424" xr:uid="{00000000-0005-0000-0000-0000A7010000}"/>
    <cellStyle name="60 % - Accent1 8 2" xfId="425" xr:uid="{00000000-0005-0000-0000-0000A8010000}"/>
    <cellStyle name="60 % - Accent1 8 3" xfId="426" xr:uid="{00000000-0005-0000-0000-0000A9010000}"/>
    <cellStyle name="60 % - Accent1 9 2" xfId="427" xr:uid="{00000000-0005-0000-0000-0000AA010000}"/>
    <cellStyle name="60 % - Accent1 9 3" xfId="428" xr:uid="{00000000-0005-0000-0000-0000AB010000}"/>
    <cellStyle name="60 % - Accent2 10 2" xfId="429" xr:uid="{00000000-0005-0000-0000-0000AC010000}"/>
    <cellStyle name="60 % - Accent2 10 3" xfId="430" xr:uid="{00000000-0005-0000-0000-0000AD010000}"/>
    <cellStyle name="60 % - Accent2 11 2" xfId="431" xr:uid="{00000000-0005-0000-0000-0000AE010000}"/>
    <cellStyle name="60 % - Accent2 11 3" xfId="432" xr:uid="{00000000-0005-0000-0000-0000AF010000}"/>
    <cellStyle name="60 % - Accent2 12 2" xfId="433" xr:uid="{00000000-0005-0000-0000-0000B0010000}"/>
    <cellStyle name="60 % - Accent2 12 3" xfId="434" xr:uid="{00000000-0005-0000-0000-0000B1010000}"/>
    <cellStyle name="60 % - Accent2 13 2" xfId="435" xr:uid="{00000000-0005-0000-0000-0000B2010000}"/>
    <cellStyle name="60 % - Accent2 13 3" xfId="436" xr:uid="{00000000-0005-0000-0000-0000B3010000}"/>
    <cellStyle name="60 % - Accent2 14 2" xfId="437" xr:uid="{00000000-0005-0000-0000-0000B4010000}"/>
    <cellStyle name="60 % - Accent2 14 3" xfId="438" xr:uid="{00000000-0005-0000-0000-0000B5010000}"/>
    <cellStyle name="60 % - Accent2 15 2" xfId="439" xr:uid="{00000000-0005-0000-0000-0000B6010000}"/>
    <cellStyle name="60 % - Accent2 15 3" xfId="440" xr:uid="{00000000-0005-0000-0000-0000B7010000}"/>
    <cellStyle name="60 % - Accent2 16 2" xfId="441" xr:uid="{00000000-0005-0000-0000-0000B8010000}"/>
    <cellStyle name="60 % - Accent2 16 3" xfId="442" xr:uid="{00000000-0005-0000-0000-0000B9010000}"/>
    <cellStyle name="60 % - Accent2 17 2" xfId="443" xr:uid="{00000000-0005-0000-0000-0000BA010000}"/>
    <cellStyle name="60 % - Accent2 17 3" xfId="444" xr:uid="{00000000-0005-0000-0000-0000BB010000}"/>
    <cellStyle name="60 % - Accent2 2" xfId="1945" xr:uid="{00000000-0005-0000-0000-0000BA070000}"/>
    <cellStyle name="60 % - Accent2 2 2" xfId="445" xr:uid="{00000000-0005-0000-0000-0000BC010000}"/>
    <cellStyle name="60 % - Accent2 2 3" xfId="446" xr:uid="{00000000-0005-0000-0000-0000BD010000}"/>
    <cellStyle name="60 % - Accent2 3 2" xfId="447" xr:uid="{00000000-0005-0000-0000-0000BE010000}"/>
    <cellStyle name="60 % - Accent2 3 3" xfId="448" xr:uid="{00000000-0005-0000-0000-0000BF010000}"/>
    <cellStyle name="60 % - Accent2 4 2" xfId="449" xr:uid="{00000000-0005-0000-0000-0000C0010000}"/>
    <cellStyle name="60 % - Accent2 4 3" xfId="450" xr:uid="{00000000-0005-0000-0000-0000C1010000}"/>
    <cellStyle name="60 % - Accent2 5 2" xfId="451" xr:uid="{00000000-0005-0000-0000-0000C2010000}"/>
    <cellStyle name="60 % - Accent2 5 3" xfId="452" xr:uid="{00000000-0005-0000-0000-0000C3010000}"/>
    <cellStyle name="60 % - Accent2 6 2" xfId="453" xr:uid="{00000000-0005-0000-0000-0000C4010000}"/>
    <cellStyle name="60 % - Accent2 6 3" xfId="454" xr:uid="{00000000-0005-0000-0000-0000C5010000}"/>
    <cellStyle name="60 % - Accent2 7 2" xfId="455" xr:uid="{00000000-0005-0000-0000-0000C6010000}"/>
    <cellStyle name="60 % - Accent2 7 3" xfId="456" xr:uid="{00000000-0005-0000-0000-0000C7010000}"/>
    <cellStyle name="60 % - Accent2 8 2" xfId="457" xr:uid="{00000000-0005-0000-0000-0000C8010000}"/>
    <cellStyle name="60 % - Accent2 8 3" xfId="458" xr:uid="{00000000-0005-0000-0000-0000C9010000}"/>
    <cellStyle name="60 % - Accent2 9 2" xfId="459" xr:uid="{00000000-0005-0000-0000-0000CA010000}"/>
    <cellStyle name="60 % - Accent2 9 3" xfId="460" xr:uid="{00000000-0005-0000-0000-0000CB010000}"/>
    <cellStyle name="60 % - Accent3 10 2" xfId="461" xr:uid="{00000000-0005-0000-0000-0000CC010000}"/>
    <cellStyle name="60 % - Accent3 10 3" xfId="462" xr:uid="{00000000-0005-0000-0000-0000CD010000}"/>
    <cellStyle name="60 % - Accent3 11 2" xfId="463" xr:uid="{00000000-0005-0000-0000-0000CE010000}"/>
    <cellStyle name="60 % - Accent3 11 3" xfId="464" xr:uid="{00000000-0005-0000-0000-0000CF010000}"/>
    <cellStyle name="60 % - Accent3 12 2" xfId="465" xr:uid="{00000000-0005-0000-0000-0000D0010000}"/>
    <cellStyle name="60 % - Accent3 12 3" xfId="466" xr:uid="{00000000-0005-0000-0000-0000D1010000}"/>
    <cellStyle name="60 % - Accent3 13 2" xfId="467" xr:uid="{00000000-0005-0000-0000-0000D2010000}"/>
    <cellStyle name="60 % - Accent3 13 3" xfId="468" xr:uid="{00000000-0005-0000-0000-0000D3010000}"/>
    <cellStyle name="60 % - Accent3 14 2" xfId="469" xr:uid="{00000000-0005-0000-0000-0000D4010000}"/>
    <cellStyle name="60 % - Accent3 14 3" xfId="470" xr:uid="{00000000-0005-0000-0000-0000D5010000}"/>
    <cellStyle name="60 % - Accent3 15 2" xfId="471" xr:uid="{00000000-0005-0000-0000-0000D6010000}"/>
    <cellStyle name="60 % - Accent3 15 3" xfId="472" xr:uid="{00000000-0005-0000-0000-0000D7010000}"/>
    <cellStyle name="60 % - Accent3 16 2" xfId="473" xr:uid="{00000000-0005-0000-0000-0000D8010000}"/>
    <cellStyle name="60 % - Accent3 16 3" xfId="474" xr:uid="{00000000-0005-0000-0000-0000D9010000}"/>
    <cellStyle name="60 % - Accent3 17 2" xfId="475" xr:uid="{00000000-0005-0000-0000-0000DA010000}"/>
    <cellStyle name="60 % - Accent3 17 3" xfId="476" xr:uid="{00000000-0005-0000-0000-0000DB010000}"/>
    <cellStyle name="60 % - Accent3 2" xfId="1949" xr:uid="{00000000-0005-0000-0000-0000BB070000}"/>
    <cellStyle name="60 % - Accent3 2 2" xfId="477" xr:uid="{00000000-0005-0000-0000-0000DC010000}"/>
    <cellStyle name="60 % - Accent3 2 3" xfId="478" xr:uid="{00000000-0005-0000-0000-0000DD010000}"/>
    <cellStyle name="60 % - Accent3 3 2" xfId="479" xr:uid="{00000000-0005-0000-0000-0000DE010000}"/>
    <cellStyle name="60 % - Accent3 3 3" xfId="480" xr:uid="{00000000-0005-0000-0000-0000DF010000}"/>
    <cellStyle name="60 % - Accent3 4 2" xfId="481" xr:uid="{00000000-0005-0000-0000-0000E0010000}"/>
    <cellStyle name="60 % - Accent3 4 3" xfId="482" xr:uid="{00000000-0005-0000-0000-0000E1010000}"/>
    <cellStyle name="60 % - Accent3 5 2" xfId="483" xr:uid="{00000000-0005-0000-0000-0000E2010000}"/>
    <cellStyle name="60 % - Accent3 5 3" xfId="484" xr:uid="{00000000-0005-0000-0000-0000E3010000}"/>
    <cellStyle name="60 % - Accent3 6 2" xfId="485" xr:uid="{00000000-0005-0000-0000-0000E4010000}"/>
    <cellStyle name="60 % - Accent3 6 3" xfId="486" xr:uid="{00000000-0005-0000-0000-0000E5010000}"/>
    <cellStyle name="60 % - Accent3 7 2" xfId="487" xr:uid="{00000000-0005-0000-0000-0000E6010000}"/>
    <cellStyle name="60 % - Accent3 7 3" xfId="488" xr:uid="{00000000-0005-0000-0000-0000E7010000}"/>
    <cellStyle name="60 % - Accent3 8 2" xfId="489" xr:uid="{00000000-0005-0000-0000-0000E8010000}"/>
    <cellStyle name="60 % - Accent3 8 3" xfId="490" xr:uid="{00000000-0005-0000-0000-0000E9010000}"/>
    <cellStyle name="60 % - Accent3 9 2" xfId="491" xr:uid="{00000000-0005-0000-0000-0000EA010000}"/>
    <cellStyle name="60 % - Accent3 9 3" xfId="492" xr:uid="{00000000-0005-0000-0000-0000EB010000}"/>
    <cellStyle name="60 % - Accent4 10 2" xfId="493" xr:uid="{00000000-0005-0000-0000-0000EC010000}"/>
    <cellStyle name="60 % - Accent4 10 3" xfId="494" xr:uid="{00000000-0005-0000-0000-0000ED010000}"/>
    <cellStyle name="60 % - Accent4 11 2" xfId="495" xr:uid="{00000000-0005-0000-0000-0000EE010000}"/>
    <cellStyle name="60 % - Accent4 11 3" xfId="496" xr:uid="{00000000-0005-0000-0000-0000EF010000}"/>
    <cellStyle name="60 % - Accent4 12 2" xfId="497" xr:uid="{00000000-0005-0000-0000-0000F0010000}"/>
    <cellStyle name="60 % - Accent4 12 3" xfId="498" xr:uid="{00000000-0005-0000-0000-0000F1010000}"/>
    <cellStyle name="60 % - Accent4 13 2" xfId="499" xr:uid="{00000000-0005-0000-0000-0000F2010000}"/>
    <cellStyle name="60 % - Accent4 13 3" xfId="500" xr:uid="{00000000-0005-0000-0000-0000F3010000}"/>
    <cellStyle name="60 % - Accent4 14 2" xfId="501" xr:uid="{00000000-0005-0000-0000-0000F4010000}"/>
    <cellStyle name="60 % - Accent4 14 3" xfId="502" xr:uid="{00000000-0005-0000-0000-0000F5010000}"/>
    <cellStyle name="60 % - Accent4 15 2" xfId="503" xr:uid="{00000000-0005-0000-0000-0000F6010000}"/>
    <cellStyle name="60 % - Accent4 15 3" xfId="504" xr:uid="{00000000-0005-0000-0000-0000F7010000}"/>
    <cellStyle name="60 % - Accent4 16 2" xfId="505" xr:uid="{00000000-0005-0000-0000-0000F8010000}"/>
    <cellStyle name="60 % - Accent4 16 3" xfId="506" xr:uid="{00000000-0005-0000-0000-0000F9010000}"/>
    <cellStyle name="60 % - Accent4 17 2" xfId="507" xr:uid="{00000000-0005-0000-0000-0000FA010000}"/>
    <cellStyle name="60 % - Accent4 17 3" xfId="508" xr:uid="{00000000-0005-0000-0000-0000FB010000}"/>
    <cellStyle name="60 % - Accent4 2" xfId="1953" xr:uid="{00000000-0005-0000-0000-0000BC070000}"/>
    <cellStyle name="60 % - Accent4 2 2" xfId="509" xr:uid="{00000000-0005-0000-0000-0000FC010000}"/>
    <cellStyle name="60 % - Accent4 2 3" xfId="510" xr:uid="{00000000-0005-0000-0000-0000FD010000}"/>
    <cellStyle name="60 % - Accent4 3 2" xfId="511" xr:uid="{00000000-0005-0000-0000-0000FE010000}"/>
    <cellStyle name="60 % - Accent4 3 3" xfId="512" xr:uid="{00000000-0005-0000-0000-0000FF010000}"/>
    <cellStyle name="60 % - Accent4 4 2" xfId="513" xr:uid="{00000000-0005-0000-0000-000000020000}"/>
    <cellStyle name="60 % - Accent4 4 3" xfId="514" xr:uid="{00000000-0005-0000-0000-000001020000}"/>
    <cellStyle name="60 % - Accent4 5 2" xfId="515" xr:uid="{00000000-0005-0000-0000-000002020000}"/>
    <cellStyle name="60 % - Accent4 5 3" xfId="516" xr:uid="{00000000-0005-0000-0000-000003020000}"/>
    <cellStyle name="60 % - Accent4 6 2" xfId="517" xr:uid="{00000000-0005-0000-0000-000004020000}"/>
    <cellStyle name="60 % - Accent4 6 3" xfId="518" xr:uid="{00000000-0005-0000-0000-000005020000}"/>
    <cellStyle name="60 % - Accent4 7 2" xfId="519" xr:uid="{00000000-0005-0000-0000-000006020000}"/>
    <cellStyle name="60 % - Accent4 7 3" xfId="520" xr:uid="{00000000-0005-0000-0000-000007020000}"/>
    <cellStyle name="60 % - Accent4 8 2" xfId="521" xr:uid="{00000000-0005-0000-0000-000008020000}"/>
    <cellStyle name="60 % - Accent4 8 3" xfId="522" xr:uid="{00000000-0005-0000-0000-000009020000}"/>
    <cellStyle name="60 % - Accent4 9 2" xfId="523" xr:uid="{00000000-0005-0000-0000-00000A020000}"/>
    <cellStyle name="60 % - Accent4 9 3" xfId="524" xr:uid="{00000000-0005-0000-0000-00000B020000}"/>
    <cellStyle name="60 % - Accent5 10 2" xfId="525" xr:uid="{00000000-0005-0000-0000-00000C020000}"/>
    <cellStyle name="60 % - Accent5 10 3" xfId="526" xr:uid="{00000000-0005-0000-0000-00000D020000}"/>
    <cellStyle name="60 % - Accent5 11 2" xfId="527" xr:uid="{00000000-0005-0000-0000-00000E020000}"/>
    <cellStyle name="60 % - Accent5 11 3" xfId="528" xr:uid="{00000000-0005-0000-0000-00000F020000}"/>
    <cellStyle name="60 % - Accent5 12 2" xfId="529" xr:uid="{00000000-0005-0000-0000-000010020000}"/>
    <cellStyle name="60 % - Accent5 12 3" xfId="530" xr:uid="{00000000-0005-0000-0000-000011020000}"/>
    <cellStyle name="60 % - Accent5 13 2" xfId="531" xr:uid="{00000000-0005-0000-0000-000012020000}"/>
    <cellStyle name="60 % - Accent5 13 3" xfId="532" xr:uid="{00000000-0005-0000-0000-000013020000}"/>
    <cellStyle name="60 % - Accent5 14 2" xfId="533" xr:uid="{00000000-0005-0000-0000-000014020000}"/>
    <cellStyle name="60 % - Accent5 14 3" xfId="534" xr:uid="{00000000-0005-0000-0000-000015020000}"/>
    <cellStyle name="60 % - Accent5 15 2" xfId="535" xr:uid="{00000000-0005-0000-0000-000016020000}"/>
    <cellStyle name="60 % - Accent5 15 3" xfId="536" xr:uid="{00000000-0005-0000-0000-000017020000}"/>
    <cellStyle name="60 % - Accent5 16 2" xfId="537" xr:uid="{00000000-0005-0000-0000-000018020000}"/>
    <cellStyle name="60 % - Accent5 16 3" xfId="538" xr:uid="{00000000-0005-0000-0000-000019020000}"/>
    <cellStyle name="60 % - Accent5 17 2" xfId="539" xr:uid="{00000000-0005-0000-0000-00001A020000}"/>
    <cellStyle name="60 % - Accent5 17 3" xfId="540" xr:uid="{00000000-0005-0000-0000-00001B020000}"/>
    <cellStyle name="60 % - Accent5 2" xfId="1957" xr:uid="{00000000-0005-0000-0000-0000BD070000}"/>
    <cellStyle name="60 % - Accent5 2 2" xfId="541" xr:uid="{00000000-0005-0000-0000-00001C020000}"/>
    <cellStyle name="60 % - Accent5 2 3" xfId="542" xr:uid="{00000000-0005-0000-0000-00001D020000}"/>
    <cellStyle name="60 % - Accent5 3 2" xfId="543" xr:uid="{00000000-0005-0000-0000-00001E020000}"/>
    <cellStyle name="60 % - Accent5 3 3" xfId="544" xr:uid="{00000000-0005-0000-0000-00001F020000}"/>
    <cellStyle name="60 % - Accent5 4 2" xfId="545" xr:uid="{00000000-0005-0000-0000-000020020000}"/>
    <cellStyle name="60 % - Accent5 4 3" xfId="546" xr:uid="{00000000-0005-0000-0000-000021020000}"/>
    <cellStyle name="60 % - Accent5 5 2" xfId="547" xr:uid="{00000000-0005-0000-0000-000022020000}"/>
    <cellStyle name="60 % - Accent5 5 3" xfId="548" xr:uid="{00000000-0005-0000-0000-000023020000}"/>
    <cellStyle name="60 % - Accent5 6 2" xfId="549" xr:uid="{00000000-0005-0000-0000-000024020000}"/>
    <cellStyle name="60 % - Accent5 6 3" xfId="550" xr:uid="{00000000-0005-0000-0000-000025020000}"/>
    <cellStyle name="60 % - Accent5 7 2" xfId="551" xr:uid="{00000000-0005-0000-0000-000026020000}"/>
    <cellStyle name="60 % - Accent5 7 3" xfId="552" xr:uid="{00000000-0005-0000-0000-000027020000}"/>
    <cellStyle name="60 % - Accent5 8 2" xfId="553" xr:uid="{00000000-0005-0000-0000-000028020000}"/>
    <cellStyle name="60 % - Accent5 8 3" xfId="554" xr:uid="{00000000-0005-0000-0000-000029020000}"/>
    <cellStyle name="60 % - Accent5 9 2" xfId="555" xr:uid="{00000000-0005-0000-0000-00002A020000}"/>
    <cellStyle name="60 % - Accent5 9 3" xfId="556" xr:uid="{00000000-0005-0000-0000-00002B020000}"/>
    <cellStyle name="60 % - Accent6 10 2" xfId="557" xr:uid="{00000000-0005-0000-0000-00002C020000}"/>
    <cellStyle name="60 % - Accent6 10 3" xfId="558" xr:uid="{00000000-0005-0000-0000-00002D020000}"/>
    <cellStyle name="60 % - Accent6 11 2" xfId="559" xr:uid="{00000000-0005-0000-0000-00002E020000}"/>
    <cellStyle name="60 % - Accent6 11 3" xfId="560" xr:uid="{00000000-0005-0000-0000-00002F020000}"/>
    <cellStyle name="60 % - Accent6 12 2" xfId="561" xr:uid="{00000000-0005-0000-0000-000030020000}"/>
    <cellStyle name="60 % - Accent6 12 3" xfId="562" xr:uid="{00000000-0005-0000-0000-000031020000}"/>
    <cellStyle name="60 % - Accent6 13 2" xfId="563" xr:uid="{00000000-0005-0000-0000-000032020000}"/>
    <cellStyle name="60 % - Accent6 13 3" xfId="564" xr:uid="{00000000-0005-0000-0000-000033020000}"/>
    <cellStyle name="60 % - Accent6 14 2" xfId="565" xr:uid="{00000000-0005-0000-0000-000034020000}"/>
    <cellStyle name="60 % - Accent6 14 3" xfId="566" xr:uid="{00000000-0005-0000-0000-000035020000}"/>
    <cellStyle name="60 % - Accent6 15 2" xfId="567" xr:uid="{00000000-0005-0000-0000-000036020000}"/>
    <cellStyle name="60 % - Accent6 15 3" xfId="568" xr:uid="{00000000-0005-0000-0000-000037020000}"/>
    <cellStyle name="60 % - Accent6 16 2" xfId="569" xr:uid="{00000000-0005-0000-0000-000038020000}"/>
    <cellStyle name="60 % - Accent6 16 3" xfId="570" xr:uid="{00000000-0005-0000-0000-000039020000}"/>
    <cellStyle name="60 % - Accent6 17 2" xfId="571" xr:uid="{00000000-0005-0000-0000-00003A020000}"/>
    <cellStyle name="60 % - Accent6 17 3" xfId="572" xr:uid="{00000000-0005-0000-0000-00003B020000}"/>
    <cellStyle name="60 % - Accent6 2" xfId="1961" xr:uid="{00000000-0005-0000-0000-0000BE070000}"/>
    <cellStyle name="60 % - Accent6 2 2" xfId="573" xr:uid="{00000000-0005-0000-0000-00003C020000}"/>
    <cellStyle name="60 % - Accent6 2 3" xfId="574" xr:uid="{00000000-0005-0000-0000-00003D020000}"/>
    <cellStyle name="60 % - Accent6 3 2" xfId="575" xr:uid="{00000000-0005-0000-0000-00003E020000}"/>
    <cellStyle name="60 % - Accent6 3 3" xfId="576" xr:uid="{00000000-0005-0000-0000-00003F020000}"/>
    <cellStyle name="60 % - Accent6 4 2" xfId="577" xr:uid="{00000000-0005-0000-0000-000040020000}"/>
    <cellStyle name="60 % - Accent6 4 3" xfId="578" xr:uid="{00000000-0005-0000-0000-000041020000}"/>
    <cellStyle name="60 % - Accent6 5 2" xfId="579" xr:uid="{00000000-0005-0000-0000-000042020000}"/>
    <cellStyle name="60 % - Accent6 5 3" xfId="580" xr:uid="{00000000-0005-0000-0000-000043020000}"/>
    <cellStyle name="60 % - Accent6 6 2" xfId="581" xr:uid="{00000000-0005-0000-0000-000044020000}"/>
    <cellStyle name="60 % - Accent6 6 3" xfId="582" xr:uid="{00000000-0005-0000-0000-000045020000}"/>
    <cellStyle name="60 % - Accent6 7 2" xfId="583" xr:uid="{00000000-0005-0000-0000-000046020000}"/>
    <cellStyle name="60 % - Accent6 7 3" xfId="584" xr:uid="{00000000-0005-0000-0000-000047020000}"/>
    <cellStyle name="60 % - Accent6 8 2" xfId="585" xr:uid="{00000000-0005-0000-0000-000048020000}"/>
    <cellStyle name="60 % - Accent6 8 3" xfId="586" xr:uid="{00000000-0005-0000-0000-000049020000}"/>
    <cellStyle name="60 % - Accent6 9 2" xfId="587" xr:uid="{00000000-0005-0000-0000-00004A020000}"/>
    <cellStyle name="60 % - Accent6 9 3" xfId="588" xr:uid="{00000000-0005-0000-0000-00004B020000}"/>
    <cellStyle name="60% - 强调文字颜色 1" xfId="589" xr:uid="{00000000-0005-0000-0000-00004C020000}"/>
    <cellStyle name="60% - 强调文字颜色 2" xfId="590" xr:uid="{00000000-0005-0000-0000-00004D020000}"/>
    <cellStyle name="60% - 强调文字颜色 3" xfId="591" xr:uid="{00000000-0005-0000-0000-00004E020000}"/>
    <cellStyle name="60% - 强调文字颜色 4" xfId="592" xr:uid="{00000000-0005-0000-0000-00004F020000}"/>
    <cellStyle name="60% - 强调文字颜色 5" xfId="593" xr:uid="{00000000-0005-0000-0000-000050020000}"/>
    <cellStyle name="60% - 强调文字颜色 6" xfId="594" xr:uid="{00000000-0005-0000-0000-000051020000}"/>
    <cellStyle name="Accent1 10 2" xfId="595" xr:uid="{00000000-0005-0000-0000-000052020000}"/>
    <cellStyle name="Accent1 10 3" xfId="596" xr:uid="{00000000-0005-0000-0000-000053020000}"/>
    <cellStyle name="Accent1 11 2" xfId="597" xr:uid="{00000000-0005-0000-0000-000054020000}"/>
    <cellStyle name="Accent1 11 3" xfId="598" xr:uid="{00000000-0005-0000-0000-000055020000}"/>
    <cellStyle name="Accent1 12 2" xfId="599" xr:uid="{00000000-0005-0000-0000-000056020000}"/>
    <cellStyle name="Accent1 12 3" xfId="600" xr:uid="{00000000-0005-0000-0000-000057020000}"/>
    <cellStyle name="Accent1 13 2" xfId="601" xr:uid="{00000000-0005-0000-0000-000058020000}"/>
    <cellStyle name="Accent1 13 3" xfId="602" xr:uid="{00000000-0005-0000-0000-000059020000}"/>
    <cellStyle name="Accent1 14 2" xfId="603" xr:uid="{00000000-0005-0000-0000-00005A020000}"/>
    <cellStyle name="Accent1 14 3" xfId="604" xr:uid="{00000000-0005-0000-0000-00005B020000}"/>
    <cellStyle name="Accent1 15 2" xfId="605" xr:uid="{00000000-0005-0000-0000-00005C020000}"/>
    <cellStyle name="Accent1 15 3" xfId="606" xr:uid="{00000000-0005-0000-0000-00005D020000}"/>
    <cellStyle name="Accent1 16 2" xfId="607" xr:uid="{00000000-0005-0000-0000-00005E020000}"/>
    <cellStyle name="Accent1 16 3" xfId="608" xr:uid="{00000000-0005-0000-0000-00005F020000}"/>
    <cellStyle name="Accent1 17 2" xfId="609" xr:uid="{00000000-0005-0000-0000-000060020000}"/>
    <cellStyle name="Accent1 17 3" xfId="610" xr:uid="{00000000-0005-0000-0000-000061020000}"/>
    <cellStyle name="Accent1 2" xfId="1938" xr:uid="{00000000-0005-0000-0000-0000BF070000}"/>
    <cellStyle name="Accent1 2 2" xfId="611" xr:uid="{00000000-0005-0000-0000-000062020000}"/>
    <cellStyle name="Accent1 2 3" xfId="612" xr:uid="{00000000-0005-0000-0000-000063020000}"/>
    <cellStyle name="Accent1 3 2" xfId="613" xr:uid="{00000000-0005-0000-0000-000064020000}"/>
    <cellStyle name="Accent1 3 3" xfId="614" xr:uid="{00000000-0005-0000-0000-000065020000}"/>
    <cellStyle name="Accent1 4 2" xfId="615" xr:uid="{00000000-0005-0000-0000-000066020000}"/>
    <cellStyle name="Accent1 4 3" xfId="616" xr:uid="{00000000-0005-0000-0000-000067020000}"/>
    <cellStyle name="Accent1 5 2" xfId="617" xr:uid="{00000000-0005-0000-0000-000068020000}"/>
    <cellStyle name="Accent1 5 3" xfId="618" xr:uid="{00000000-0005-0000-0000-000069020000}"/>
    <cellStyle name="Accent1 6 2" xfId="619" xr:uid="{00000000-0005-0000-0000-00006A020000}"/>
    <cellStyle name="Accent1 6 3" xfId="620" xr:uid="{00000000-0005-0000-0000-00006B020000}"/>
    <cellStyle name="Accent1 7 2" xfId="621" xr:uid="{00000000-0005-0000-0000-00006C020000}"/>
    <cellStyle name="Accent1 7 3" xfId="622" xr:uid="{00000000-0005-0000-0000-00006D020000}"/>
    <cellStyle name="Accent1 8 2" xfId="623" xr:uid="{00000000-0005-0000-0000-00006E020000}"/>
    <cellStyle name="Accent1 8 3" xfId="624" xr:uid="{00000000-0005-0000-0000-00006F020000}"/>
    <cellStyle name="Accent1 9 2" xfId="625" xr:uid="{00000000-0005-0000-0000-000070020000}"/>
    <cellStyle name="Accent1 9 3" xfId="626" xr:uid="{00000000-0005-0000-0000-000071020000}"/>
    <cellStyle name="Accent2 10 2" xfId="627" xr:uid="{00000000-0005-0000-0000-000072020000}"/>
    <cellStyle name="Accent2 10 3" xfId="628" xr:uid="{00000000-0005-0000-0000-000073020000}"/>
    <cellStyle name="Accent2 11 2" xfId="629" xr:uid="{00000000-0005-0000-0000-000074020000}"/>
    <cellStyle name="Accent2 11 3" xfId="630" xr:uid="{00000000-0005-0000-0000-000075020000}"/>
    <cellStyle name="Accent2 12 2" xfId="631" xr:uid="{00000000-0005-0000-0000-000076020000}"/>
    <cellStyle name="Accent2 12 3" xfId="632" xr:uid="{00000000-0005-0000-0000-000077020000}"/>
    <cellStyle name="Accent2 13 2" xfId="633" xr:uid="{00000000-0005-0000-0000-000078020000}"/>
    <cellStyle name="Accent2 13 3" xfId="634" xr:uid="{00000000-0005-0000-0000-000079020000}"/>
    <cellStyle name="Accent2 14 2" xfId="635" xr:uid="{00000000-0005-0000-0000-00007A020000}"/>
    <cellStyle name="Accent2 14 3" xfId="636" xr:uid="{00000000-0005-0000-0000-00007B020000}"/>
    <cellStyle name="Accent2 15 2" xfId="637" xr:uid="{00000000-0005-0000-0000-00007C020000}"/>
    <cellStyle name="Accent2 15 3" xfId="638" xr:uid="{00000000-0005-0000-0000-00007D020000}"/>
    <cellStyle name="Accent2 16 2" xfId="639" xr:uid="{00000000-0005-0000-0000-00007E020000}"/>
    <cellStyle name="Accent2 16 3" xfId="640" xr:uid="{00000000-0005-0000-0000-00007F020000}"/>
    <cellStyle name="Accent2 17 2" xfId="641" xr:uid="{00000000-0005-0000-0000-000080020000}"/>
    <cellStyle name="Accent2 17 3" xfId="642" xr:uid="{00000000-0005-0000-0000-000081020000}"/>
    <cellStyle name="Accent2 2" xfId="1942" xr:uid="{00000000-0005-0000-0000-0000C0070000}"/>
    <cellStyle name="Accent2 2 2" xfId="643" xr:uid="{00000000-0005-0000-0000-000082020000}"/>
    <cellStyle name="Accent2 2 3" xfId="644" xr:uid="{00000000-0005-0000-0000-000083020000}"/>
    <cellStyle name="Accent2 3 2" xfId="645" xr:uid="{00000000-0005-0000-0000-000084020000}"/>
    <cellStyle name="Accent2 3 3" xfId="646" xr:uid="{00000000-0005-0000-0000-000085020000}"/>
    <cellStyle name="Accent2 4 2" xfId="647" xr:uid="{00000000-0005-0000-0000-000086020000}"/>
    <cellStyle name="Accent2 4 3" xfId="648" xr:uid="{00000000-0005-0000-0000-000087020000}"/>
    <cellStyle name="Accent2 5 2" xfId="649" xr:uid="{00000000-0005-0000-0000-000088020000}"/>
    <cellStyle name="Accent2 5 3" xfId="650" xr:uid="{00000000-0005-0000-0000-000089020000}"/>
    <cellStyle name="Accent2 6 2" xfId="651" xr:uid="{00000000-0005-0000-0000-00008A020000}"/>
    <cellStyle name="Accent2 6 3" xfId="652" xr:uid="{00000000-0005-0000-0000-00008B020000}"/>
    <cellStyle name="Accent2 7 2" xfId="653" xr:uid="{00000000-0005-0000-0000-00008C020000}"/>
    <cellStyle name="Accent2 7 3" xfId="654" xr:uid="{00000000-0005-0000-0000-00008D020000}"/>
    <cellStyle name="Accent2 8 2" xfId="655" xr:uid="{00000000-0005-0000-0000-00008E020000}"/>
    <cellStyle name="Accent2 8 3" xfId="656" xr:uid="{00000000-0005-0000-0000-00008F020000}"/>
    <cellStyle name="Accent2 9 2" xfId="657" xr:uid="{00000000-0005-0000-0000-000090020000}"/>
    <cellStyle name="Accent2 9 3" xfId="658" xr:uid="{00000000-0005-0000-0000-000091020000}"/>
    <cellStyle name="Accent3 10 2" xfId="659" xr:uid="{00000000-0005-0000-0000-000092020000}"/>
    <cellStyle name="Accent3 10 3" xfId="660" xr:uid="{00000000-0005-0000-0000-000093020000}"/>
    <cellStyle name="Accent3 11 2" xfId="661" xr:uid="{00000000-0005-0000-0000-000094020000}"/>
    <cellStyle name="Accent3 11 3" xfId="662" xr:uid="{00000000-0005-0000-0000-000095020000}"/>
    <cellStyle name="Accent3 12 2" xfId="663" xr:uid="{00000000-0005-0000-0000-000096020000}"/>
    <cellStyle name="Accent3 12 3" xfId="664" xr:uid="{00000000-0005-0000-0000-000097020000}"/>
    <cellStyle name="Accent3 13 2" xfId="665" xr:uid="{00000000-0005-0000-0000-000098020000}"/>
    <cellStyle name="Accent3 13 3" xfId="666" xr:uid="{00000000-0005-0000-0000-000099020000}"/>
    <cellStyle name="Accent3 14 2" xfId="667" xr:uid="{00000000-0005-0000-0000-00009A020000}"/>
    <cellStyle name="Accent3 14 3" xfId="668" xr:uid="{00000000-0005-0000-0000-00009B020000}"/>
    <cellStyle name="Accent3 15 2" xfId="669" xr:uid="{00000000-0005-0000-0000-00009C020000}"/>
    <cellStyle name="Accent3 15 3" xfId="670" xr:uid="{00000000-0005-0000-0000-00009D020000}"/>
    <cellStyle name="Accent3 16 2" xfId="671" xr:uid="{00000000-0005-0000-0000-00009E020000}"/>
    <cellStyle name="Accent3 16 3" xfId="672" xr:uid="{00000000-0005-0000-0000-00009F020000}"/>
    <cellStyle name="Accent3 17 2" xfId="673" xr:uid="{00000000-0005-0000-0000-0000A0020000}"/>
    <cellStyle name="Accent3 17 3" xfId="674" xr:uid="{00000000-0005-0000-0000-0000A1020000}"/>
    <cellStyle name="Accent3 2" xfId="1946" xr:uid="{00000000-0005-0000-0000-0000C1070000}"/>
    <cellStyle name="Accent3 2 2" xfId="675" xr:uid="{00000000-0005-0000-0000-0000A2020000}"/>
    <cellStyle name="Accent3 2 3" xfId="676" xr:uid="{00000000-0005-0000-0000-0000A3020000}"/>
    <cellStyle name="Accent3 3 2" xfId="677" xr:uid="{00000000-0005-0000-0000-0000A4020000}"/>
    <cellStyle name="Accent3 3 3" xfId="678" xr:uid="{00000000-0005-0000-0000-0000A5020000}"/>
    <cellStyle name="Accent3 4 2" xfId="679" xr:uid="{00000000-0005-0000-0000-0000A6020000}"/>
    <cellStyle name="Accent3 4 3" xfId="680" xr:uid="{00000000-0005-0000-0000-0000A7020000}"/>
    <cellStyle name="Accent3 5 2" xfId="681" xr:uid="{00000000-0005-0000-0000-0000A8020000}"/>
    <cellStyle name="Accent3 5 3" xfId="682" xr:uid="{00000000-0005-0000-0000-0000A9020000}"/>
    <cellStyle name="Accent3 6 2" xfId="683" xr:uid="{00000000-0005-0000-0000-0000AA020000}"/>
    <cellStyle name="Accent3 6 3" xfId="684" xr:uid="{00000000-0005-0000-0000-0000AB020000}"/>
    <cellStyle name="Accent3 7 2" xfId="685" xr:uid="{00000000-0005-0000-0000-0000AC020000}"/>
    <cellStyle name="Accent3 7 3" xfId="686" xr:uid="{00000000-0005-0000-0000-0000AD020000}"/>
    <cellStyle name="Accent3 8 2" xfId="687" xr:uid="{00000000-0005-0000-0000-0000AE020000}"/>
    <cellStyle name="Accent3 8 3" xfId="688" xr:uid="{00000000-0005-0000-0000-0000AF020000}"/>
    <cellStyle name="Accent3 9 2" xfId="689" xr:uid="{00000000-0005-0000-0000-0000B0020000}"/>
    <cellStyle name="Accent3 9 3" xfId="690" xr:uid="{00000000-0005-0000-0000-0000B1020000}"/>
    <cellStyle name="Accent4 10 2" xfId="691" xr:uid="{00000000-0005-0000-0000-0000B2020000}"/>
    <cellStyle name="Accent4 10 3" xfId="692" xr:uid="{00000000-0005-0000-0000-0000B3020000}"/>
    <cellStyle name="Accent4 11 2" xfId="693" xr:uid="{00000000-0005-0000-0000-0000B4020000}"/>
    <cellStyle name="Accent4 11 3" xfId="694" xr:uid="{00000000-0005-0000-0000-0000B5020000}"/>
    <cellStyle name="Accent4 12 2" xfId="695" xr:uid="{00000000-0005-0000-0000-0000B6020000}"/>
    <cellStyle name="Accent4 12 3" xfId="696" xr:uid="{00000000-0005-0000-0000-0000B7020000}"/>
    <cellStyle name="Accent4 13 2" xfId="697" xr:uid="{00000000-0005-0000-0000-0000B8020000}"/>
    <cellStyle name="Accent4 13 3" xfId="698" xr:uid="{00000000-0005-0000-0000-0000B9020000}"/>
    <cellStyle name="Accent4 14 2" xfId="699" xr:uid="{00000000-0005-0000-0000-0000BA020000}"/>
    <cellStyle name="Accent4 14 3" xfId="700" xr:uid="{00000000-0005-0000-0000-0000BB020000}"/>
    <cellStyle name="Accent4 15 2" xfId="701" xr:uid="{00000000-0005-0000-0000-0000BC020000}"/>
    <cellStyle name="Accent4 15 3" xfId="702" xr:uid="{00000000-0005-0000-0000-0000BD020000}"/>
    <cellStyle name="Accent4 16 2" xfId="703" xr:uid="{00000000-0005-0000-0000-0000BE020000}"/>
    <cellStyle name="Accent4 16 3" xfId="704" xr:uid="{00000000-0005-0000-0000-0000BF020000}"/>
    <cellStyle name="Accent4 17 2" xfId="705" xr:uid="{00000000-0005-0000-0000-0000C0020000}"/>
    <cellStyle name="Accent4 17 3" xfId="706" xr:uid="{00000000-0005-0000-0000-0000C1020000}"/>
    <cellStyle name="Accent4 2" xfId="1950" xr:uid="{00000000-0005-0000-0000-0000C2070000}"/>
    <cellStyle name="Accent4 2 2" xfId="707" xr:uid="{00000000-0005-0000-0000-0000C2020000}"/>
    <cellStyle name="Accent4 2 3" xfId="708" xr:uid="{00000000-0005-0000-0000-0000C3020000}"/>
    <cellStyle name="Accent4 3 2" xfId="709" xr:uid="{00000000-0005-0000-0000-0000C4020000}"/>
    <cellStyle name="Accent4 3 3" xfId="710" xr:uid="{00000000-0005-0000-0000-0000C5020000}"/>
    <cellStyle name="Accent4 4 2" xfId="711" xr:uid="{00000000-0005-0000-0000-0000C6020000}"/>
    <cellStyle name="Accent4 4 3" xfId="712" xr:uid="{00000000-0005-0000-0000-0000C7020000}"/>
    <cellStyle name="Accent4 5 2" xfId="713" xr:uid="{00000000-0005-0000-0000-0000C8020000}"/>
    <cellStyle name="Accent4 5 3" xfId="714" xr:uid="{00000000-0005-0000-0000-0000C9020000}"/>
    <cellStyle name="Accent4 6 2" xfId="715" xr:uid="{00000000-0005-0000-0000-0000CA020000}"/>
    <cellStyle name="Accent4 6 3" xfId="716" xr:uid="{00000000-0005-0000-0000-0000CB020000}"/>
    <cellStyle name="Accent4 7 2" xfId="717" xr:uid="{00000000-0005-0000-0000-0000CC020000}"/>
    <cellStyle name="Accent4 7 3" xfId="718" xr:uid="{00000000-0005-0000-0000-0000CD020000}"/>
    <cellStyle name="Accent4 8 2" xfId="719" xr:uid="{00000000-0005-0000-0000-0000CE020000}"/>
    <cellStyle name="Accent4 8 3" xfId="720" xr:uid="{00000000-0005-0000-0000-0000CF020000}"/>
    <cellStyle name="Accent4 9 2" xfId="721" xr:uid="{00000000-0005-0000-0000-0000D0020000}"/>
    <cellStyle name="Accent4 9 3" xfId="722" xr:uid="{00000000-0005-0000-0000-0000D1020000}"/>
    <cellStyle name="Accent5 10 2" xfId="723" xr:uid="{00000000-0005-0000-0000-0000D2020000}"/>
    <cellStyle name="Accent5 10 3" xfId="724" xr:uid="{00000000-0005-0000-0000-0000D3020000}"/>
    <cellStyle name="Accent5 11 2" xfId="725" xr:uid="{00000000-0005-0000-0000-0000D4020000}"/>
    <cellStyle name="Accent5 11 3" xfId="726" xr:uid="{00000000-0005-0000-0000-0000D5020000}"/>
    <cellStyle name="Accent5 12 2" xfId="727" xr:uid="{00000000-0005-0000-0000-0000D6020000}"/>
    <cellStyle name="Accent5 12 3" xfId="728" xr:uid="{00000000-0005-0000-0000-0000D7020000}"/>
    <cellStyle name="Accent5 13 2" xfId="729" xr:uid="{00000000-0005-0000-0000-0000D8020000}"/>
    <cellStyle name="Accent5 13 3" xfId="730" xr:uid="{00000000-0005-0000-0000-0000D9020000}"/>
    <cellStyle name="Accent5 14 2" xfId="731" xr:uid="{00000000-0005-0000-0000-0000DA020000}"/>
    <cellStyle name="Accent5 14 3" xfId="732" xr:uid="{00000000-0005-0000-0000-0000DB020000}"/>
    <cellStyle name="Accent5 15 2" xfId="733" xr:uid="{00000000-0005-0000-0000-0000DC020000}"/>
    <cellStyle name="Accent5 15 3" xfId="734" xr:uid="{00000000-0005-0000-0000-0000DD020000}"/>
    <cellStyle name="Accent5 16 2" xfId="735" xr:uid="{00000000-0005-0000-0000-0000DE020000}"/>
    <cellStyle name="Accent5 16 3" xfId="736" xr:uid="{00000000-0005-0000-0000-0000DF020000}"/>
    <cellStyle name="Accent5 17 2" xfId="737" xr:uid="{00000000-0005-0000-0000-0000E0020000}"/>
    <cellStyle name="Accent5 17 3" xfId="738" xr:uid="{00000000-0005-0000-0000-0000E1020000}"/>
    <cellStyle name="Accent5 2" xfId="1954" xr:uid="{00000000-0005-0000-0000-0000C3070000}"/>
    <cellStyle name="Accent5 2 2" xfId="739" xr:uid="{00000000-0005-0000-0000-0000E2020000}"/>
    <cellStyle name="Accent5 2 3" xfId="740" xr:uid="{00000000-0005-0000-0000-0000E3020000}"/>
    <cellStyle name="Accent5 3 2" xfId="741" xr:uid="{00000000-0005-0000-0000-0000E4020000}"/>
    <cellStyle name="Accent5 3 3" xfId="742" xr:uid="{00000000-0005-0000-0000-0000E5020000}"/>
    <cellStyle name="Accent5 4 2" xfId="743" xr:uid="{00000000-0005-0000-0000-0000E6020000}"/>
    <cellStyle name="Accent5 4 3" xfId="744" xr:uid="{00000000-0005-0000-0000-0000E7020000}"/>
    <cellStyle name="Accent5 5 2" xfId="745" xr:uid="{00000000-0005-0000-0000-0000E8020000}"/>
    <cellStyle name="Accent5 5 3" xfId="746" xr:uid="{00000000-0005-0000-0000-0000E9020000}"/>
    <cellStyle name="Accent5 6 2" xfId="747" xr:uid="{00000000-0005-0000-0000-0000EA020000}"/>
    <cellStyle name="Accent5 6 3" xfId="748" xr:uid="{00000000-0005-0000-0000-0000EB020000}"/>
    <cellStyle name="Accent5 7 2" xfId="749" xr:uid="{00000000-0005-0000-0000-0000EC020000}"/>
    <cellStyle name="Accent5 7 3" xfId="750" xr:uid="{00000000-0005-0000-0000-0000ED020000}"/>
    <cellStyle name="Accent5 8 2" xfId="751" xr:uid="{00000000-0005-0000-0000-0000EE020000}"/>
    <cellStyle name="Accent5 8 3" xfId="752" xr:uid="{00000000-0005-0000-0000-0000EF020000}"/>
    <cellStyle name="Accent5 9 2" xfId="753" xr:uid="{00000000-0005-0000-0000-0000F0020000}"/>
    <cellStyle name="Accent5 9 3" xfId="754" xr:uid="{00000000-0005-0000-0000-0000F1020000}"/>
    <cellStyle name="Accent6 10 2" xfId="755" xr:uid="{00000000-0005-0000-0000-0000F2020000}"/>
    <cellStyle name="Accent6 10 3" xfId="756" xr:uid="{00000000-0005-0000-0000-0000F3020000}"/>
    <cellStyle name="Accent6 11 2" xfId="757" xr:uid="{00000000-0005-0000-0000-0000F4020000}"/>
    <cellStyle name="Accent6 11 3" xfId="758" xr:uid="{00000000-0005-0000-0000-0000F5020000}"/>
    <cellStyle name="Accent6 12 2" xfId="759" xr:uid="{00000000-0005-0000-0000-0000F6020000}"/>
    <cellStyle name="Accent6 12 3" xfId="760" xr:uid="{00000000-0005-0000-0000-0000F7020000}"/>
    <cellStyle name="Accent6 13 2" xfId="761" xr:uid="{00000000-0005-0000-0000-0000F8020000}"/>
    <cellStyle name="Accent6 13 3" xfId="762" xr:uid="{00000000-0005-0000-0000-0000F9020000}"/>
    <cellStyle name="Accent6 14 2" xfId="763" xr:uid="{00000000-0005-0000-0000-0000FA020000}"/>
    <cellStyle name="Accent6 14 3" xfId="764" xr:uid="{00000000-0005-0000-0000-0000FB020000}"/>
    <cellStyle name="Accent6 15 2" xfId="765" xr:uid="{00000000-0005-0000-0000-0000FC020000}"/>
    <cellStyle name="Accent6 15 3" xfId="766" xr:uid="{00000000-0005-0000-0000-0000FD020000}"/>
    <cellStyle name="Accent6 16 2" xfId="767" xr:uid="{00000000-0005-0000-0000-0000FE020000}"/>
    <cellStyle name="Accent6 16 3" xfId="768" xr:uid="{00000000-0005-0000-0000-0000FF020000}"/>
    <cellStyle name="Accent6 17 2" xfId="769" xr:uid="{00000000-0005-0000-0000-000000030000}"/>
    <cellStyle name="Accent6 17 3" xfId="770" xr:uid="{00000000-0005-0000-0000-000001030000}"/>
    <cellStyle name="Accent6 2" xfId="1958" xr:uid="{00000000-0005-0000-0000-0000C4070000}"/>
    <cellStyle name="Accent6 2 2" xfId="771" xr:uid="{00000000-0005-0000-0000-000002030000}"/>
    <cellStyle name="Accent6 2 3" xfId="772" xr:uid="{00000000-0005-0000-0000-000003030000}"/>
    <cellStyle name="Accent6 3 2" xfId="773" xr:uid="{00000000-0005-0000-0000-000004030000}"/>
    <cellStyle name="Accent6 3 3" xfId="774" xr:uid="{00000000-0005-0000-0000-000005030000}"/>
    <cellStyle name="Accent6 4 2" xfId="775" xr:uid="{00000000-0005-0000-0000-000006030000}"/>
    <cellStyle name="Accent6 4 3" xfId="776" xr:uid="{00000000-0005-0000-0000-000007030000}"/>
    <cellStyle name="Accent6 5 2" xfId="777" xr:uid="{00000000-0005-0000-0000-000008030000}"/>
    <cellStyle name="Accent6 5 3" xfId="778" xr:uid="{00000000-0005-0000-0000-000009030000}"/>
    <cellStyle name="Accent6 6 2" xfId="779" xr:uid="{00000000-0005-0000-0000-00000A030000}"/>
    <cellStyle name="Accent6 6 3" xfId="780" xr:uid="{00000000-0005-0000-0000-00000B030000}"/>
    <cellStyle name="Accent6 7 2" xfId="781" xr:uid="{00000000-0005-0000-0000-00000C030000}"/>
    <cellStyle name="Accent6 7 3" xfId="782" xr:uid="{00000000-0005-0000-0000-00000D030000}"/>
    <cellStyle name="Accent6 8 2" xfId="783" xr:uid="{00000000-0005-0000-0000-00000E030000}"/>
    <cellStyle name="Accent6 8 3" xfId="784" xr:uid="{00000000-0005-0000-0000-00000F030000}"/>
    <cellStyle name="Accent6 9 2" xfId="785" xr:uid="{00000000-0005-0000-0000-000010030000}"/>
    <cellStyle name="Accent6 9 3" xfId="786" xr:uid="{00000000-0005-0000-0000-000011030000}"/>
    <cellStyle name="Avertissement 10 2" xfId="787" xr:uid="{00000000-0005-0000-0000-000012030000}"/>
    <cellStyle name="Avertissement 10 3" xfId="788" xr:uid="{00000000-0005-0000-0000-000013030000}"/>
    <cellStyle name="Avertissement 11 2" xfId="789" xr:uid="{00000000-0005-0000-0000-000014030000}"/>
    <cellStyle name="Avertissement 11 3" xfId="790" xr:uid="{00000000-0005-0000-0000-000015030000}"/>
    <cellStyle name="Avertissement 12 2" xfId="791" xr:uid="{00000000-0005-0000-0000-000016030000}"/>
    <cellStyle name="Avertissement 12 3" xfId="792" xr:uid="{00000000-0005-0000-0000-000017030000}"/>
    <cellStyle name="Avertissement 13 2" xfId="793" xr:uid="{00000000-0005-0000-0000-000018030000}"/>
    <cellStyle name="Avertissement 13 3" xfId="794" xr:uid="{00000000-0005-0000-0000-000019030000}"/>
    <cellStyle name="Avertissement 14 2" xfId="795" xr:uid="{00000000-0005-0000-0000-00001A030000}"/>
    <cellStyle name="Avertissement 14 3" xfId="796" xr:uid="{00000000-0005-0000-0000-00001B030000}"/>
    <cellStyle name="Avertissement 15 2" xfId="797" xr:uid="{00000000-0005-0000-0000-00001C030000}"/>
    <cellStyle name="Avertissement 15 3" xfId="798" xr:uid="{00000000-0005-0000-0000-00001D030000}"/>
    <cellStyle name="Avertissement 16 2" xfId="799" xr:uid="{00000000-0005-0000-0000-00001E030000}"/>
    <cellStyle name="Avertissement 16 3" xfId="800" xr:uid="{00000000-0005-0000-0000-00001F030000}"/>
    <cellStyle name="Avertissement 17 2" xfId="801" xr:uid="{00000000-0005-0000-0000-000020030000}"/>
    <cellStyle name="Avertissement 17 3" xfId="802" xr:uid="{00000000-0005-0000-0000-000021030000}"/>
    <cellStyle name="Avertissement 2" xfId="1934" xr:uid="{00000000-0005-0000-0000-0000C5070000}"/>
    <cellStyle name="Avertissement 2 2" xfId="803" xr:uid="{00000000-0005-0000-0000-000022030000}"/>
    <cellStyle name="Avertissement 2 3" xfId="804" xr:uid="{00000000-0005-0000-0000-000023030000}"/>
    <cellStyle name="Avertissement 3 2" xfId="805" xr:uid="{00000000-0005-0000-0000-000024030000}"/>
    <cellStyle name="Avertissement 3 3" xfId="806" xr:uid="{00000000-0005-0000-0000-000025030000}"/>
    <cellStyle name="Avertissement 4 2" xfId="807" xr:uid="{00000000-0005-0000-0000-000026030000}"/>
    <cellStyle name="Avertissement 4 3" xfId="808" xr:uid="{00000000-0005-0000-0000-000027030000}"/>
    <cellStyle name="Avertissement 5 2" xfId="809" xr:uid="{00000000-0005-0000-0000-000028030000}"/>
    <cellStyle name="Avertissement 5 3" xfId="810" xr:uid="{00000000-0005-0000-0000-000029030000}"/>
    <cellStyle name="Avertissement 6 2" xfId="811" xr:uid="{00000000-0005-0000-0000-00002A030000}"/>
    <cellStyle name="Avertissement 6 3" xfId="812" xr:uid="{00000000-0005-0000-0000-00002B030000}"/>
    <cellStyle name="Avertissement 7 2" xfId="813" xr:uid="{00000000-0005-0000-0000-00002C030000}"/>
    <cellStyle name="Avertissement 7 3" xfId="814" xr:uid="{00000000-0005-0000-0000-00002D030000}"/>
    <cellStyle name="Avertissement 8 2" xfId="815" xr:uid="{00000000-0005-0000-0000-00002E030000}"/>
    <cellStyle name="Avertissement 8 3" xfId="816" xr:uid="{00000000-0005-0000-0000-00002F030000}"/>
    <cellStyle name="Avertissement 9 2" xfId="817" xr:uid="{00000000-0005-0000-0000-000030030000}"/>
    <cellStyle name="Avertissement 9 3" xfId="818" xr:uid="{00000000-0005-0000-0000-000031030000}"/>
    <cellStyle name="Calcul 10 2" xfId="819" xr:uid="{00000000-0005-0000-0000-000032030000}"/>
    <cellStyle name="Calcul 10 3" xfId="820" xr:uid="{00000000-0005-0000-0000-000033030000}"/>
    <cellStyle name="Calcul 11 2" xfId="821" xr:uid="{00000000-0005-0000-0000-000034030000}"/>
    <cellStyle name="Calcul 11 3" xfId="822" xr:uid="{00000000-0005-0000-0000-000035030000}"/>
    <cellStyle name="Calcul 12 2" xfId="823" xr:uid="{00000000-0005-0000-0000-000036030000}"/>
    <cellStyle name="Calcul 12 3" xfId="824" xr:uid="{00000000-0005-0000-0000-000037030000}"/>
    <cellStyle name="Calcul 13 2" xfId="825" xr:uid="{00000000-0005-0000-0000-000038030000}"/>
    <cellStyle name="Calcul 13 3" xfId="826" xr:uid="{00000000-0005-0000-0000-000039030000}"/>
    <cellStyle name="Calcul 14 2" xfId="827" xr:uid="{00000000-0005-0000-0000-00003A030000}"/>
    <cellStyle name="Calcul 14 3" xfId="828" xr:uid="{00000000-0005-0000-0000-00003B030000}"/>
    <cellStyle name="Calcul 15 2" xfId="829" xr:uid="{00000000-0005-0000-0000-00003C030000}"/>
    <cellStyle name="Calcul 15 3" xfId="830" xr:uid="{00000000-0005-0000-0000-00003D030000}"/>
    <cellStyle name="Calcul 16 2" xfId="831" xr:uid="{00000000-0005-0000-0000-00003E030000}"/>
    <cellStyle name="Calcul 16 3" xfId="832" xr:uid="{00000000-0005-0000-0000-00003F030000}"/>
    <cellStyle name="Calcul 17 2" xfId="833" xr:uid="{00000000-0005-0000-0000-000040030000}"/>
    <cellStyle name="Calcul 17 3" xfId="834" xr:uid="{00000000-0005-0000-0000-000041030000}"/>
    <cellStyle name="Calcul 2" xfId="1931" xr:uid="{00000000-0005-0000-0000-0000C6070000}"/>
    <cellStyle name="Calcul 2 2" xfId="835" xr:uid="{00000000-0005-0000-0000-000042030000}"/>
    <cellStyle name="Calcul 2 3" xfId="836" xr:uid="{00000000-0005-0000-0000-000043030000}"/>
    <cellStyle name="Calcul 3 2" xfId="837" xr:uid="{00000000-0005-0000-0000-000044030000}"/>
    <cellStyle name="Calcul 3 3" xfId="838" xr:uid="{00000000-0005-0000-0000-000045030000}"/>
    <cellStyle name="Calcul 4 2" xfId="839" xr:uid="{00000000-0005-0000-0000-000046030000}"/>
    <cellStyle name="Calcul 4 3" xfId="840" xr:uid="{00000000-0005-0000-0000-000047030000}"/>
    <cellStyle name="Calcul 5 2" xfId="841" xr:uid="{00000000-0005-0000-0000-000048030000}"/>
    <cellStyle name="Calcul 5 3" xfId="842" xr:uid="{00000000-0005-0000-0000-000049030000}"/>
    <cellStyle name="Calcul 6 2" xfId="843" xr:uid="{00000000-0005-0000-0000-00004A030000}"/>
    <cellStyle name="Calcul 6 3" xfId="844" xr:uid="{00000000-0005-0000-0000-00004B030000}"/>
    <cellStyle name="Calcul 7 2" xfId="845" xr:uid="{00000000-0005-0000-0000-00004C030000}"/>
    <cellStyle name="Calcul 7 3" xfId="846" xr:uid="{00000000-0005-0000-0000-00004D030000}"/>
    <cellStyle name="Calcul 8 2" xfId="847" xr:uid="{00000000-0005-0000-0000-00004E030000}"/>
    <cellStyle name="Calcul 8 3" xfId="848" xr:uid="{00000000-0005-0000-0000-00004F030000}"/>
    <cellStyle name="Calcul 9 2" xfId="849" xr:uid="{00000000-0005-0000-0000-000050030000}"/>
    <cellStyle name="Calcul 9 3" xfId="850" xr:uid="{00000000-0005-0000-0000-000051030000}"/>
    <cellStyle name="Cellule liée 10 2" xfId="851" xr:uid="{00000000-0005-0000-0000-000052030000}"/>
    <cellStyle name="Cellule liée 10 3" xfId="852" xr:uid="{00000000-0005-0000-0000-000053030000}"/>
    <cellStyle name="Cellule liée 11 2" xfId="853" xr:uid="{00000000-0005-0000-0000-000054030000}"/>
    <cellStyle name="Cellule liée 11 3" xfId="854" xr:uid="{00000000-0005-0000-0000-000055030000}"/>
    <cellStyle name="Cellule liée 12 2" xfId="855" xr:uid="{00000000-0005-0000-0000-000056030000}"/>
    <cellStyle name="Cellule liée 12 3" xfId="856" xr:uid="{00000000-0005-0000-0000-000057030000}"/>
    <cellStyle name="Cellule liée 13 2" xfId="857" xr:uid="{00000000-0005-0000-0000-000058030000}"/>
    <cellStyle name="Cellule liée 13 3" xfId="858" xr:uid="{00000000-0005-0000-0000-000059030000}"/>
    <cellStyle name="Cellule liée 14 2" xfId="859" xr:uid="{00000000-0005-0000-0000-00005A030000}"/>
    <cellStyle name="Cellule liée 14 3" xfId="860" xr:uid="{00000000-0005-0000-0000-00005B030000}"/>
    <cellStyle name="Cellule liée 15 2" xfId="861" xr:uid="{00000000-0005-0000-0000-00005C030000}"/>
    <cellStyle name="Cellule liée 15 3" xfId="862" xr:uid="{00000000-0005-0000-0000-00005D030000}"/>
    <cellStyle name="Cellule liée 16 2" xfId="863" xr:uid="{00000000-0005-0000-0000-00005E030000}"/>
    <cellStyle name="Cellule liée 16 3" xfId="864" xr:uid="{00000000-0005-0000-0000-00005F030000}"/>
    <cellStyle name="Cellule liée 17 2" xfId="865" xr:uid="{00000000-0005-0000-0000-000060030000}"/>
    <cellStyle name="Cellule liée 17 3" xfId="866" xr:uid="{00000000-0005-0000-0000-000061030000}"/>
    <cellStyle name="Cellule liée 2" xfId="1932" xr:uid="{00000000-0005-0000-0000-0000C7070000}"/>
    <cellStyle name="Cellule liée 2 2" xfId="867" xr:uid="{00000000-0005-0000-0000-000062030000}"/>
    <cellStyle name="Cellule liée 2 3" xfId="868" xr:uid="{00000000-0005-0000-0000-000063030000}"/>
    <cellStyle name="Cellule liée 3 2" xfId="869" xr:uid="{00000000-0005-0000-0000-000064030000}"/>
    <cellStyle name="Cellule liée 3 3" xfId="870" xr:uid="{00000000-0005-0000-0000-000065030000}"/>
    <cellStyle name="Cellule liée 4 2" xfId="871" xr:uid="{00000000-0005-0000-0000-000066030000}"/>
    <cellStyle name="Cellule liée 4 3" xfId="872" xr:uid="{00000000-0005-0000-0000-000067030000}"/>
    <cellStyle name="Cellule liée 5 2" xfId="873" xr:uid="{00000000-0005-0000-0000-000068030000}"/>
    <cellStyle name="Cellule liée 5 3" xfId="874" xr:uid="{00000000-0005-0000-0000-000069030000}"/>
    <cellStyle name="Cellule liée 6 2" xfId="875" xr:uid="{00000000-0005-0000-0000-00006A030000}"/>
    <cellStyle name="Cellule liée 6 3" xfId="876" xr:uid="{00000000-0005-0000-0000-00006B030000}"/>
    <cellStyle name="Cellule liée 7 2" xfId="877" xr:uid="{00000000-0005-0000-0000-00006C030000}"/>
    <cellStyle name="Cellule liée 7 3" xfId="878" xr:uid="{00000000-0005-0000-0000-00006D030000}"/>
    <cellStyle name="Cellule liée 8 2" xfId="879" xr:uid="{00000000-0005-0000-0000-00006E030000}"/>
    <cellStyle name="Cellule liée 8 3" xfId="880" xr:uid="{00000000-0005-0000-0000-00006F030000}"/>
    <cellStyle name="Cellule liée 9 2" xfId="881" xr:uid="{00000000-0005-0000-0000-000070030000}"/>
    <cellStyle name="Cellule liée 9 3" xfId="882" xr:uid="{00000000-0005-0000-0000-000071030000}"/>
    <cellStyle name="Comma" xfId="990" builtinId="3"/>
    <cellStyle name="Comma 11" xfId="883" xr:uid="{00000000-0005-0000-0000-000072030000}"/>
    <cellStyle name="Comma 2" xfId="884" xr:uid="{00000000-0005-0000-0000-000073030000}"/>
    <cellStyle name="Comma 2 2" xfId="885" xr:uid="{00000000-0005-0000-0000-000074030000}"/>
    <cellStyle name="Comma 3" xfId="886" xr:uid="{00000000-0005-0000-0000-000075030000}"/>
    <cellStyle name="Comma 4" xfId="887" xr:uid="{00000000-0005-0000-0000-000076030000}"/>
    <cellStyle name="Commentaire 10 2" xfId="888" xr:uid="{00000000-0005-0000-0000-000078030000}"/>
    <cellStyle name="Commentaire 10 3" xfId="889" xr:uid="{00000000-0005-0000-0000-000079030000}"/>
    <cellStyle name="Commentaire 11 2" xfId="890" xr:uid="{00000000-0005-0000-0000-00007A030000}"/>
    <cellStyle name="Commentaire 11 3" xfId="891" xr:uid="{00000000-0005-0000-0000-00007B030000}"/>
    <cellStyle name="Commentaire 12 2" xfId="892" xr:uid="{00000000-0005-0000-0000-00007C030000}"/>
    <cellStyle name="Commentaire 12 3" xfId="893" xr:uid="{00000000-0005-0000-0000-00007D030000}"/>
    <cellStyle name="Commentaire 13 2" xfId="894" xr:uid="{00000000-0005-0000-0000-00007E030000}"/>
    <cellStyle name="Commentaire 13 3" xfId="895" xr:uid="{00000000-0005-0000-0000-00007F030000}"/>
    <cellStyle name="Commentaire 14 2" xfId="896" xr:uid="{00000000-0005-0000-0000-000080030000}"/>
    <cellStyle name="Commentaire 14 3" xfId="897" xr:uid="{00000000-0005-0000-0000-000081030000}"/>
    <cellStyle name="Commentaire 15 2" xfId="898" xr:uid="{00000000-0005-0000-0000-000082030000}"/>
    <cellStyle name="Commentaire 15 3" xfId="899" xr:uid="{00000000-0005-0000-0000-000083030000}"/>
    <cellStyle name="Commentaire 16 2" xfId="900" xr:uid="{00000000-0005-0000-0000-000084030000}"/>
    <cellStyle name="Commentaire 16 3" xfId="901" xr:uid="{00000000-0005-0000-0000-000085030000}"/>
    <cellStyle name="Commentaire 17 2" xfId="902" xr:uid="{00000000-0005-0000-0000-000086030000}"/>
    <cellStyle name="Commentaire 17 3" xfId="903" xr:uid="{00000000-0005-0000-0000-000087030000}"/>
    <cellStyle name="Commentaire 2 2" xfId="904" xr:uid="{00000000-0005-0000-0000-000088030000}"/>
    <cellStyle name="Commentaire 2 3" xfId="905" xr:uid="{00000000-0005-0000-0000-000089030000}"/>
    <cellStyle name="Commentaire 3 2" xfId="906" xr:uid="{00000000-0005-0000-0000-00008A030000}"/>
    <cellStyle name="Commentaire 3 3" xfId="907" xr:uid="{00000000-0005-0000-0000-00008B030000}"/>
    <cellStyle name="Commentaire 4 2" xfId="908" xr:uid="{00000000-0005-0000-0000-00008C030000}"/>
    <cellStyle name="Commentaire 4 3" xfId="909" xr:uid="{00000000-0005-0000-0000-00008D030000}"/>
    <cellStyle name="Commentaire 5 2" xfId="910" xr:uid="{00000000-0005-0000-0000-00008E030000}"/>
    <cellStyle name="Commentaire 5 3" xfId="911" xr:uid="{00000000-0005-0000-0000-00008F030000}"/>
    <cellStyle name="Commentaire 6 2" xfId="912" xr:uid="{00000000-0005-0000-0000-000090030000}"/>
    <cellStyle name="Commentaire 6 3" xfId="913" xr:uid="{00000000-0005-0000-0000-000091030000}"/>
    <cellStyle name="Commentaire 7 2" xfId="914" xr:uid="{00000000-0005-0000-0000-000092030000}"/>
    <cellStyle name="Commentaire 7 3" xfId="915" xr:uid="{00000000-0005-0000-0000-000093030000}"/>
    <cellStyle name="Commentaire 8 2" xfId="916" xr:uid="{00000000-0005-0000-0000-000094030000}"/>
    <cellStyle name="Commentaire 8 3" xfId="917" xr:uid="{00000000-0005-0000-0000-000095030000}"/>
    <cellStyle name="Commentaire 9 2" xfId="918" xr:uid="{00000000-0005-0000-0000-000096030000}"/>
    <cellStyle name="Commentaire 9 3" xfId="919" xr:uid="{00000000-0005-0000-0000-000097030000}"/>
    <cellStyle name="Entrée 10 2" xfId="920" xr:uid="{00000000-0005-0000-0000-000098030000}"/>
    <cellStyle name="Entrée 10 3" xfId="921" xr:uid="{00000000-0005-0000-0000-000099030000}"/>
    <cellStyle name="Entrée 11 2" xfId="922" xr:uid="{00000000-0005-0000-0000-00009A030000}"/>
    <cellStyle name="Entrée 11 3" xfId="923" xr:uid="{00000000-0005-0000-0000-00009B030000}"/>
    <cellStyle name="Entrée 12 2" xfId="924" xr:uid="{00000000-0005-0000-0000-00009C030000}"/>
    <cellStyle name="Entrée 12 3" xfId="925" xr:uid="{00000000-0005-0000-0000-00009D030000}"/>
    <cellStyle name="Entrée 13 2" xfId="926" xr:uid="{00000000-0005-0000-0000-00009E030000}"/>
    <cellStyle name="Entrée 13 3" xfId="927" xr:uid="{00000000-0005-0000-0000-00009F030000}"/>
    <cellStyle name="Entrée 14 2" xfId="928" xr:uid="{00000000-0005-0000-0000-0000A0030000}"/>
    <cellStyle name="Entrée 14 3" xfId="929" xr:uid="{00000000-0005-0000-0000-0000A1030000}"/>
    <cellStyle name="Entrée 15 2" xfId="930" xr:uid="{00000000-0005-0000-0000-0000A2030000}"/>
    <cellStyle name="Entrée 15 3" xfId="931" xr:uid="{00000000-0005-0000-0000-0000A3030000}"/>
    <cellStyle name="Entrée 16 2" xfId="932" xr:uid="{00000000-0005-0000-0000-0000A4030000}"/>
    <cellStyle name="Entrée 16 3" xfId="933" xr:uid="{00000000-0005-0000-0000-0000A5030000}"/>
    <cellStyle name="Entrée 17 2" xfId="934" xr:uid="{00000000-0005-0000-0000-0000A6030000}"/>
    <cellStyle name="Entrée 17 3" xfId="935" xr:uid="{00000000-0005-0000-0000-0000A7030000}"/>
    <cellStyle name="Entrée 2" xfId="1929" xr:uid="{00000000-0005-0000-0000-0000C8070000}"/>
    <cellStyle name="Entrée 2 2" xfId="936" xr:uid="{00000000-0005-0000-0000-0000A8030000}"/>
    <cellStyle name="Entrée 2 3" xfId="937" xr:uid="{00000000-0005-0000-0000-0000A9030000}"/>
    <cellStyle name="Entrée 3 2" xfId="938" xr:uid="{00000000-0005-0000-0000-0000AA030000}"/>
    <cellStyle name="Entrée 3 3" xfId="939" xr:uid="{00000000-0005-0000-0000-0000AB030000}"/>
    <cellStyle name="Entrée 4 2" xfId="940" xr:uid="{00000000-0005-0000-0000-0000AC030000}"/>
    <cellStyle name="Entrée 4 3" xfId="941" xr:uid="{00000000-0005-0000-0000-0000AD030000}"/>
    <cellStyle name="Entrée 5 2" xfId="942" xr:uid="{00000000-0005-0000-0000-0000AE030000}"/>
    <cellStyle name="Entrée 5 3" xfId="943" xr:uid="{00000000-0005-0000-0000-0000AF030000}"/>
    <cellStyle name="Entrée 6 2" xfId="944" xr:uid="{00000000-0005-0000-0000-0000B0030000}"/>
    <cellStyle name="Entrée 6 3" xfId="945" xr:uid="{00000000-0005-0000-0000-0000B1030000}"/>
    <cellStyle name="Entrée 7 2" xfId="946" xr:uid="{00000000-0005-0000-0000-0000B2030000}"/>
    <cellStyle name="Entrée 7 3" xfId="947" xr:uid="{00000000-0005-0000-0000-0000B3030000}"/>
    <cellStyle name="Entrée 8 2" xfId="948" xr:uid="{00000000-0005-0000-0000-0000B4030000}"/>
    <cellStyle name="Entrée 8 3" xfId="949" xr:uid="{00000000-0005-0000-0000-0000B5030000}"/>
    <cellStyle name="Entrée 9 2" xfId="950" xr:uid="{00000000-0005-0000-0000-0000B6030000}"/>
    <cellStyle name="Entrée 9 3" xfId="951" xr:uid="{00000000-0005-0000-0000-0000B7030000}"/>
    <cellStyle name="Euro" xfId="952" xr:uid="{00000000-0005-0000-0000-0000B8030000}"/>
    <cellStyle name="Hyperlink" xfId="985" builtinId="8"/>
    <cellStyle name="Insatisfaisant 10 2" xfId="953" xr:uid="{00000000-0005-0000-0000-0000B9030000}"/>
    <cellStyle name="Insatisfaisant 10 3" xfId="954" xr:uid="{00000000-0005-0000-0000-0000BA030000}"/>
    <cellStyle name="Insatisfaisant 11 2" xfId="955" xr:uid="{00000000-0005-0000-0000-0000BB030000}"/>
    <cellStyle name="Insatisfaisant 11 3" xfId="956" xr:uid="{00000000-0005-0000-0000-0000BC030000}"/>
    <cellStyle name="Insatisfaisant 12 2" xfId="957" xr:uid="{00000000-0005-0000-0000-0000BD030000}"/>
    <cellStyle name="Insatisfaisant 12 3" xfId="958" xr:uid="{00000000-0005-0000-0000-0000BE030000}"/>
    <cellStyle name="Insatisfaisant 13 2" xfId="959" xr:uid="{00000000-0005-0000-0000-0000BF030000}"/>
    <cellStyle name="Insatisfaisant 13 3" xfId="960" xr:uid="{00000000-0005-0000-0000-0000C0030000}"/>
    <cellStyle name="Insatisfaisant 14 2" xfId="961" xr:uid="{00000000-0005-0000-0000-0000C1030000}"/>
    <cellStyle name="Insatisfaisant 14 3" xfId="962" xr:uid="{00000000-0005-0000-0000-0000C2030000}"/>
    <cellStyle name="Insatisfaisant 15 2" xfId="963" xr:uid="{00000000-0005-0000-0000-0000C3030000}"/>
    <cellStyle name="Insatisfaisant 15 3" xfId="964" xr:uid="{00000000-0005-0000-0000-0000C4030000}"/>
    <cellStyle name="Insatisfaisant 16 2" xfId="965" xr:uid="{00000000-0005-0000-0000-0000C5030000}"/>
    <cellStyle name="Insatisfaisant 16 3" xfId="966" xr:uid="{00000000-0005-0000-0000-0000C6030000}"/>
    <cellStyle name="Insatisfaisant 17 2" xfId="967" xr:uid="{00000000-0005-0000-0000-0000C7030000}"/>
    <cellStyle name="Insatisfaisant 17 3" xfId="968" xr:uid="{00000000-0005-0000-0000-0000C8030000}"/>
    <cellStyle name="Insatisfaisant 2" xfId="1927" xr:uid="{00000000-0005-0000-0000-0000C9070000}"/>
    <cellStyle name="Insatisfaisant 2 2" xfId="969" xr:uid="{00000000-0005-0000-0000-0000C9030000}"/>
    <cellStyle name="Insatisfaisant 2 3" xfId="970" xr:uid="{00000000-0005-0000-0000-0000CA030000}"/>
    <cellStyle name="Insatisfaisant 3 2" xfId="971" xr:uid="{00000000-0005-0000-0000-0000CB030000}"/>
    <cellStyle name="Insatisfaisant 3 3" xfId="972" xr:uid="{00000000-0005-0000-0000-0000CC030000}"/>
    <cellStyle name="Insatisfaisant 4 2" xfId="973" xr:uid="{00000000-0005-0000-0000-0000CD030000}"/>
    <cellStyle name="Insatisfaisant 4 3" xfId="974" xr:uid="{00000000-0005-0000-0000-0000CE030000}"/>
    <cellStyle name="Insatisfaisant 5 2" xfId="975" xr:uid="{00000000-0005-0000-0000-0000CF030000}"/>
    <cellStyle name="Insatisfaisant 5 3" xfId="976" xr:uid="{00000000-0005-0000-0000-0000D0030000}"/>
    <cellStyle name="Insatisfaisant 6 2" xfId="977" xr:uid="{00000000-0005-0000-0000-0000D1030000}"/>
    <cellStyle name="Insatisfaisant 6 3" xfId="978" xr:uid="{00000000-0005-0000-0000-0000D2030000}"/>
    <cellStyle name="Insatisfaisant 7 2" xfId="979" xr:uid="{00000000-0005-0000-0000-0000D3030000}"/>
    <cellStyle name="Insatisfaisant 7 3" xfId="980" xr:uid="{00000000-0005-0000-0000-0000D4030000}"/>
    <cellStyle name="Insatisfaisant 8 2" xfId="981" xr:uid="{00000000-0005-0000-0000-0000D5030000}"/>
    <cellStyle name="Insatisfaisant 8 3" xfId="982" xr:uid="{00000000-0005-0000-0000-0000D6030000}"/>
    <cellStyle name="Insatisfaisant 9 2" xfId="983" xr:uid="{00000000-0005-0000-0000-0000D7030000}"/>
    <cellStyle name="Insatisfaisant 9 3" xfId="984" xr:uid="{00000000-0005-0000-0000-0000D8030000}"/>
    <cellStyle name="Lien hypertexte 2" xfId="986" xr:uid="{00000000-0005-0000-0000-0000DA030000}"/>
    <cellStyle name="Lien hypertexte 3" xfId="987" xr:uid="{00000000-0005-0000-0000-0000DB030000}"/>
    <cellStyle name="Lien hypertexte 4" xfId="988" xr:uid="{00000000-0005-0000-0000-0000DC030000}"/>
    <cellStyle name="Lien hypertexte 5" xfId="989" xr:uid="{00000000-0005-0000-0000-0000DD030000}"/>
    <cellStyle name="Milliers [0] 2" xfId="991" xr:uid="{00000000-0005-0000-0000-0000DF030000}"/>
    <cellStyle name="Milliers [0] 3" xfId="992" xr:uid="{00000000-0005-0000-0000-0000E0030000}"/>
    <cellStyle name="Milliers 10" xfId="993" xr:uid="{00000000-0005-0000-0000-0000E1030000}"/>
    <cellStyle name="Milliers 100" xfId="994" xr:uid="{00000000-0005-0000-0000-0000E2030000}"/>
    <cellStyle name="Milliers 101" xfId="995" xr:uid="{00000000-0005-0000-0000-0000E3030000}"/>
    <cellStyle name="Milliers 102" xfId="996" xr:uid="{00000000-0005-0000-0000-0000E4030000}"/>
    <cellStyle name="Milliers 103" xfId="997" xr:uid="{00000000-0005-0000-0000-0000E5030000}"/>
    <cellStyle name="Milliers 104" xfId="998" xr:uid="{00000000-0005-0000-0000-0000E6030000}"/>
    <cellStyle name="Milliers 105" xfId="999" xr:uid="{00000000-0005-0000-0000-0000E7030000}"/>
    <cellStyle name="Milliers 106" xfId="1000" xr:uid="{00000000-0005-0000-0000-0000E8030000}"/>
    <cellStyle name="Milliers 107" xfId="1001" xr:uid="{00000000-0005-0000-0000-0000E9030000}"/>
    <cellStyle name="Milliers 108" xfId="1002" xr:uid="{00000000-0005-0000-0000-0000EA030000}"/>
    <cellStyle name="Milliers 109" xfId="1003" xr:uid="{00000000-0005-0000-0000-0000EB030000}"/>
    <cellStyle name="Milliers 11" xfId="1004" xr:uid="{00000000-0005-0000-0000-0000EC030000}"/>
    <cellStyle name="Milliers 110" xfId="1005" xr:uid="{00000000-0005-0000-0000-0000ED030000}"/>
    <cellStyle name="Milliers 111" xfId="1006" xr:uid="{00000000-0005-0000-0000-0000EE030000}"/>
    <cellStyle name="Milliers 112" xfId="1007" xr:uid="{00000000-0005-0000-0000-0000EF030000}"/>
    <cellStyle name="Milliers 113" xfId="1008" xr:uid="{00000000-0005-0000-0000-0000F0030000}"/>
    <cellStyle name="Milliers 114" xfId="1009" xr:uid="{00000000-0005-0000-0000-0000F1030000}"/>
    <cellStyle name="Milliers 115" xfId="1010" xr:uid="{00000000-0005-0000-0000-0000F2030000}"/>
    <cellStyle name="Milliers 116" xfId="1011" xr:uid="{00000000-0005-0000-0000-0000F3030000}"/>
    <cellStyle name="Milliers 117" xfId="1012" xr:uid="{00000000-0005-0000-0000-0000F4030000}"/>
    <cellStyle name="Milliers 118" xfId="1013" xr:uid="{00000000-0005-0000-0000-0000F5030000}"/>
    <cellStyle name="Milliers 119" xfId="1014" xr:uid="{00000000-0005-0000-0000-0000F6030000}"/>
    <cellStyle name="Milliers 12" xfId="1015" xr:uid="{00000000-0005-0000-0000-0000F7030000}"/>
    <cellStyle name="Milliers 120" xfId="1016" xr:uid="{00000000-0005-0000-0000-0000F8030000}"/>
    <cellStyle name="Milliers 121" xfId="1017" xr:uid="{00000000-0005-0000-0000-0000F9030000}"/>
    <cellStyle name="Milliers 122" xfId="1018" xr:uid="{00000000-0005-0000-0000-0000FA030000}"/>
    <cellStyle name="Milliers 123" xfId="1019" xr:uid="{00000000-0005-0000-0000-0000FB030000}"/>
    <cellStyle name="Milliers 124" xfId="1020" xr:uid="{00000000-0005-0000-0000-0000FC030000}"/>
    <cellStyle name="Milliers 125" xfId="1021" xr:uid="{00000000-0005-0000-0000-0000FD030000}"/>
    <cellStyle name="Milliers 126" xfId="1022" xr:uid="{00000000-0005-0000-0000-0000FE030000}"/>
    <cellStyle name="Milliers 127" xfId="1023" xr:uid="{00000000-0005-0000-0000-0000FF030000}"/>
    <cellStyle name="Milliers 128" xfId="1024" xr:uid="{00000000-0005-0000-0000-000000040000}"/>
    <cellStyle name="Milliers 129" xfId="1025" xr:uid="{00000000-0005-0000-0000-000001040000}"/>
    <cellStyle name="Milliers 13" xfId="1026" xr:uid="{00000000-0005-0000-0000-000002040000}"/>
    <cellStyle name="Milliers 130" xfId="1027" xr:uid="{00000000-0005-0000-0000-000003040000}"/>
    <cellStyle name="Milliers 131" xfId="1028" xr:uid="{00000000-0005-0000-0000-000004040000}"/>
    <cellStyle name="Milliers 132" xfId="1029" xr:uid="{00000000-0005-0000-0000-000005040000}"/>
    <cellStyle name="Milliers 133" xfId="1030" xr:uid="{00000000-0005-0000-0000-000006040000}"/>
    <cellStyle name="Milliers 134" xfId="1031" xr:uid="{00000000-0005-0000-0000-000007040000}"/>
    <cellStyle name="Milliers 135" xfId="1032" xr:uid="{00000000-0005-0000-0000-000008040000}"/>
    <cellStyle name="Milliers 136" xfId="1033" xr:uid="{00000000-0005-0000-0000-000009040000}"/>
    <cellStyle name="Milliers 137" xfId="1034" xr:uid="{00000000-0005-0000-0000-00000A040000}"/>
    <cellStyle name="Milliers 138" xfId="1035" xr:uid="{00000000-0005-0000-0000-00000B040000}"/>
    <cellStyle name="Milliers 139" xfId="1036" xr:uid="{00000000-0005-0000-0000-00000C040000}"/>
    <cellStyle name="Milliers 14" xfId="1037" xr:uid="{00000000-0005-0000-0000-00000D040000}"/>
    <cellStyle name="Milliers 140" xfId="1038" xr:uid="{00000000-0005-0000-0000-00000E040000}"/>
    <cellStyle name="Milliers 141" xfId="1039" xr:uid="{00000000-0005-0000-0000-00000F040000}"/>
    <cellStyle name="Milliers 142" xfId="1040" xr:uid="{00000000-0005-0000-0000-000010040000}"/>
    <cellStyle name="Milliers 143" xfId="1041" xr:uid="{00000000-0005-0000-0000-000011040000}"/>
    <cellStyle name="Milliers 144" xfId="1042" xr:uid="{00000000-0005-0000-0000-000012040000}"/>
    <cellStyle name="Milliers 145" xfId="1043" xr:uid="{00000000-0005-0000-0000-000013040000}"/>
    <cellStyle name="Milliers 146" xfId="1044" xr:uid="{00000000-0005-0000-0000-000014040000}"/>
    <cellStyle name="Milliers 147" xfId="1045" xr:uid="{00000000-0005-0000-0000-000015040000}"/>
    <cellStyle name="Milliers 148" xfId="1046" xr:uid="{00000000-0005-0000-0000-000016040000}"/>
    <cellStyle name="Milliers 149" xfId="1047" xr:uid="{00000000-0005-0000-0000-000017040000}"/>
    <cellStyle name="Milliers 15" xfId="1048" xr:uid="{00000000-0005-0000-0000-000018040000}"/>
    <cellStyle name="Milliers 150" xfId="1049" xr:uid="{00000000-0005-0000-0000-000019040000}"/>
    <cellStyle name="Milliers 151" xfId="1050" xr:uid="{00000000-0005-0000-0000-00001A040000}"/>
    <cellStyle name="Milliers 152" xfId="1051" xr:uid="{00000000-0005-0000-0000-00001B040000}"/>
    <cellStyle name="Milliers 153" xfId="1052" xr:uid="{00000000-0005-0000-0000-00001C040000}"/>
    <cellStyle name="Milliers 154" xfId="1053" xr:uid="{00000000-0005-0000-0000-00001D040000}"/>
    <cellStyle name="Milliers 155" xfId="1054" xr:uid="{00000000-0005-0000-0000-00001E040000}"/>
    <cellStyle name="Milliers 156" xfId="1055" xr:uid="{00000000-0005-0000-0000-00001F040000}"/>
    <cellStyle name="Milliers 157" xfId="1056" xr:uid="{00000000-0005-0000-0000-000020040000}"/>
    <cellStyle name="Milliers 158" xfId="1057" xr:uid="{00000000-0005-0000-0000-000021040000}"/>
    <cellStyle name="Milliers 159" xfId="1058" xr:uid="{00000000-0005-0000-0000-000022040000}"/>
    <cellStyle name="Milliers 16" xfId="1059" xr:uid="{00000000-0005-0000-0000-000023040000}"/>
    <cellStyle name="Milliers 160" xfId="1060" xr:uid="{00000000-0005-0000-0000-000024040000}"/>
    <cellStyle name="Milliers 161" xfId="1061" xr:uid="{00000000-0005-0000-0000-000025040000}"/>
    <cellStyle name="Milliers 162" xfId="1062" xr:uid="{00000000-0005-0000-0000-000026040000}"/>
    <cellStyle name="Milliers 163" xfId="1063" xr:uid="{00000000-0005-0000-0000-000027040000}"/>
    <cellStyle name="Milliers 164" xfId="1064" xr:uid="{00000000-0005-0000-0000-000028040000}"/>
    <cellStyle name="Milliers 165" xfId="1065" xr:uid="{00000000-0005-0000-0000-000029040000}"/>
    <cellStyle name="Milliers 166" xfId="1066" xr:uid="{00000000-0005-0000-0000-00002A040000}"/>
    <cellStyle name="Milliers 167" xfId="1067" xr:uid="{00000000-0005-0000-0000-00002B040000}"/>
    <cellStyle name="Milliers 168" xfId="1068" xr:uid="{00000000-0005-0000-0000-00002C040000}"/>
    <cellStyle name="Milliers 169" xfId="1069" xr:uid="{00000000-0005-0000-0000-00002D040000}"/>
    <cellStyle name="Milliers 17" xfId="1070" xr:uid="{00000000-0005-0000-0000-00002E040000}"/>
    <cellStyle name="Milliers 170" xfId="1071" xr:uid="{00000000-0005-0000-0000-00002F040000}"/>
    <cellStyle name="Milliers 171" xfId="1072" xr:uid="{00000000-0005-0000-0000-000030040000}"/>
    <cellStyle name="Milliers 172" xfId="1073" xr:uid="{00000000-0005-0000-0000-000031040000}"/>
    <cellStyle name="Milliers 173" xfId="1074" xr:uid="{00000000-0005-0000-0000-000032040000}"/>
    <cellStyle name="Milliers 174" xfId="1075" xr:uid="{00000000-0005-0000-0000-000033040000}"/>
    <cellStyle name="Milliers 175" xfId="1076" xr:uid="{00000000-0005-0000-0000-000034040000}"/>
    <cellStyle name="Milliers 176" xfId="1077" xr:uid="{00000000-0005-0000-0000-000035040000}"/>
    <cellStyle name="Milliers 177" xfId="1078" xr:uid="{00000000-0005-0000-0000-000036040000}"/>
    <cellStyle name="Milliers 178" xfId="1079" xr:uid="{00000000-0005-0000-0000-000037040000}"/>
    <cellStyle name="Milliers 179" xfId="1080" xr:uid="{00000000-0005-0000-0000-000038040000}"/>
    <cellStyle name="Milliers 18" xfId="1081" xr:uid="{00000000-0005-0000-0000-000039040000}"/>
    <cellStyle name="Milliers 180" xfId="1082" xr:uid="{00000000-0005-0000-0000-00003A040000}"/>
    <cellStyle name="Milliers 181" xfId="1083" xr:uid="{00000000-0005-0000-0000-00003B040000}"/>
    <cellStyle name="Milliers 182" xfId="1084" xr:uid="{00000000-0005-0000-0000-00003C040000}"/>
    <cellStyle name="Milliers 183" xfId="1085" xr:uid="{00000000-0005-0000-0000-00003D040000}"/>
    <cellStyle name="Milliers 184" xfId="1086" xr:uid="{00000000-0005-0000-0000-00003E040000}"/>
    <cellStyle name="Milliers 185" xfId="1087" xr:uid="{00000000-0005-0000-0000-00003F040000}"/>
    <cellStyle name="Milliers 186" xfId="1088" xr:uid="{00000000-0005-0000-0000-000040040000}"/>
    <cellStyle name="Milliers 187" xfId="1089" xr:uid="{00000000-0005-0000-0000-000041040000}"/>
    <cellStyle name="Milliers 188" xfId="1090" xr:uid="{00000000-0005-0000-0000-000042040000}"/>
    <cellStyle name="Milliers 189" xfId="1091" xr:uid="{00000000-0005-0000-0000-000043040000}"/>
    <cellStyle name="Milliers 19" xfId="1092" xr:uid="{00000000-0005-0000-0000-000044040000}"/>
    <cellStyle name="Milliers 190" xfId="1093" xr:uid="{00000000-0005-0000-0000-000045040000}"/>
    <cellStyle name="Milliers 191" xfId="1094" xr:uid="{00000000-0005-0000-0000-000046040000}"/>
    <cellStyle name="Milliers 192" xfId="1095" xr:uid="{00000000-0005-0000-0000-000047040000}"/>
    <cellStyle name="Milliers 193" xfId="1096" xr:uid="{00000000-0005-0000-0000-000048040000}"/>
    <cellStyle name="Milliers 194" xfId="1097" xr:uid="{00000000-0005-0000-0000-000049040000}"/>
    <cellStyle name="Milliers 195" xfId="1098" xr:uid="{00000000-0005-0000-0000-00004A040000}"/>
    <cellStyle name="Milliers 196" xfId="1099" xr:uid="{00000000-0005-0000-0000-00004B040000}"/>
    <cellStyle name="Milliers 197" xfId="1100" xr:uid="{00000000-0005-0000-0000-00004C040000}"/>
    <cellStyle name="Milliers 198" xfId="1101" xr:uid="{00000000-0005-0000-0000-00004D040000}"/>
    <cellStyle name="Milliers 199" xfId="1102" xr:uid="{00000000-0005-0000-0000-00004E040000}"/>
    <cellStyle name="Milliers 2" xfId="1103" xr:uid="{00000000-0005-0000-0000-00004F040000}"/>
    <cellStyle name="Milliers 2 2" xfId="1104" xr:uid="{00000000-0005-0000-0000-000050040000}"/>
    <cellStyle name="Milliers 2 3" xfId="1105" xr:uid="{00000000-0005-0000-0000-000051040000}"/>
    <cellStyle name="Milliers 2 4" xfId="1106" xr:uid="{00000000-0005-0000-0000-000052040000}"/>
    <cellStyle name="Milliers 20" xfId="1107" xr:uid="{00000000-0005-0000-0000-000053040000}"/>
    <cellStyle name="Milliers 200" xfId="1108" xr:uid="{00000000-0005-0000-0000-000054040000}"/>
    <cellStyle name="Milliers 201" xfId="1109" xr:uid="{00000000-0005-0000-0000-000055040000}"/>
    <cellStyle name="Milliers 202" xfId="1110" xr:uid="{00000000-0005-0000-0000-000056040000}"/>
    <cellStyle name="Milliers 203" xfId="1111" xr:uid="{00000000-0005-0000-0000-000057040000}"/>
    <cellStyle name="Milliers 204" xfId="1112" xr:uid="{00000000-0005-0000-0000-000058040000}"/>
    <cellStyle name="Milliers 205" xfId="1113" xr:uid="{00000000-0005-0000-0000-000059040000}"/>
    <cellStyle name="Milliers 206" xfId="1114" xr:uid="{00000000-0005-0000-0000-00005A040000}"/>
    <cellStyle name="Milliers 207" xfId="1115" xr:uid="{00000000-0005-0000-0000-00005B040000}"/>
    <cellStyle name="Milliers 208" xfId="1116" xr:uid="{00000000-0005-0000-0000-00005C040000}"/>
    <cellStyle name="Milliers 209" xfId="1117" xr:uid="{00000000-0005-0000-0000-00005D040000}"/>
    <cellStyle name="Milliers 21" xfId="1118" xr:uid="{00000000-0005-0000-0000-00005E040000}"/>
    <cellStyle name="Milliers 210" xfId="1119" xr:uid="{00000000-0005-0000-0000-00005F040000}"/>
    <cellStyle name="Milliers 211" xfId="1120" xr:uid="{00000000-0005-0000-0000-000060040000}"/>
    <cellStyle name="Milliers 212" xfId="1121" xr:uid="{00000000-0005-0000-0000-000061040000}"/>
    <cellStyle name="Milliers 213" xfId="1122" xr:uid="{00000000-0005-0000-0000-000062040000}"/>
    <cellStyle name="Milliers 214" xfId="1123" xr:uid="{00000000-0005-0000-0000-000063040000}"/>
    <cellStyle name="Milliers 215" xfId="1124" xr:uid="{00000000-0005-0000-0000-000064040000}"/>
    <cellStyle name="Milliers 216" xfId="1125" xr:uid="{00000000-0005-0000-0000-000065040000}"/>
    <cellStyle name="Milliers 217" xfId="1126" xr:uid="{00000000-0005-0000-0000-000066040000}"/>
    <cellStyle name="Milliers 218" xfId="1127" xr:uid="{00000000-0005-0000-0000-000067040000}"/>
    <cellStyle name="Milliers 219" xfId="1128" xr:uid="{00000000-0005-0000-0000-000068040000}"/>
    <cellStyle name="Milliers 22" xfId="1129" xr:uid="{00000000-0005-0000-0000-000069040000}"/>
    <cellStyle name="Milliers 220" xfId="1130" xr:uid="{00000000-0005-0000-0000-00006A040000}"/>
    <cellStyle name="Milliers 221" xfId="1131" xr:uid="{00000000-0005-0000-0000-00006B040000}"/>
    <cellStyle name="Milliers 222" xfId="1132" xr:uid="{00000000-0005-0000-0000-00006C040000}"/>
    <cellStyle name="Milliers 223" xfId="1133" xr:uid="{00000000-0005-0000-0000-00006D040000}"/>
    <cellStyle name="Milliers 224" xfId="1134" xr:uid="{00000000-0005-0000-0000-00006E040000}"/>
    <cellStyle name="Milliers 225" xfId="1135" xr:uid="{00000000-0005-0000-0000-00006F040000}"/>
    <cellStyle name="Milliers 226" xfId="1136" xr:uid="{00000000-0005-0000-0000-000070040000}"/>
    <cellStyle name="Milliers 227" xfId="1137" xr:uid="{00000000-0005-0000-0000-000071040000}"/>
    <cellStyle name="Milliers 228" xfId="1138" xr:uid="{00000000-0005-0000-0000-000072040000}"/>
    <cellStyle name="Milliers 229" xfId="1139" xr:uid="{00000000-0005-0000-0000-000073040000}"/>
    <cellStyle name="Milliers 23" xfId="1140" xr:uid="{00000000-0005-0000-0000-000074040000}"/>
    <cellStyle name="Milliers 230" xfId="1141" xr:uid="{00000000-0005-0000-0000-000075040000}"/>
    <cellStyle name="Milliers 231" xfId="1142" xr:uid="{00000000-0005-0000-0000-000076040000}"/>
    <cellStyle name="Milliers 232" xfId="1143" xr:uid="{00000000-0005-0000-0000-000077040000}"/>
    <cellStyle name="Milliers 233" xfId="1144" xr:uid="{00000000-0005-0000-0000-000078040000}"/>
    <cellStyle name="Milliers 234" xfId="1145" xr:uid="{00000000-0005-0000-0000-000079040000}"/>
    <cellStyle name="Milliers 235" xfId="1146" xr:uid="{00000000-0005-0000-0000-00007A040000}"/>
    <cellStyle name="Milliers 236" xfId="1147" xr:uid="{00000000-0005-0000-0000-00007B040000}"/>
    <cellStyle name="Milliers 237" xfId="1148" xr:uid="{00000000-0005-0000-0000-00007C040000}"/>
    <cellStyle name="Milliers 238" xfId="1149" xr:uid="{00000000-0005-0000-0000-00007D040000}"/>
    <cellStyle name="Milliers 239" xfId="1150" xr:uid="{00000000-0005-0000-0000-00007E040000}"/>
    <cellStyle name="Milliers 24" xfId="1151" xr:uid="{00000000-0005-0000-0000-00007F040000}"/>
    <cellStyle name="Milliers 240" xfId="1152" xr:uid="{00000000-0005-0000-0000-000080040000}"/>
    <cellStyle name="Milliers 241" xfId="1153" xr:uid="{00000000-0005-0000-0000-000081040000}"/>
    <cellStyle name="Milliers 242" xfId="1154" xr:uid="{00000000-0005-0000-0000-000082040000}"/>
    <cellStyle name="Milliers 243" xfId="1155" xr:uid="{00000000-0005-0000-0000-000083040000}"/>
    <cellStyle name="Milliers 244" xfId="1156" xr:uid="{00000000-0005-0000-0000-000084040000}"/>
    <cellStyle name="Milliers 245" xfId="1157" xr:uid="{00000000-0005-0000-0000-000085040000}"/>
    <cellStyle name="Milliers 246" xfId="1158" xr:uid="{00000000-0005-0000-0000-000086040000}"/>
    <cellStyle name="Milliers 247" xfId="1159" xr:uid="{00000000-0005-0000-0000-000087040000}"/>
    <cellStyle name="Milliers 248" xfId="1160" xr:uid="{00000000-0005-0000-0000-000088040000}"/>
    <cellStyle name="Milliers 249" xfId="1161" xr:uid="{00000000-0005-0000-0000-000089040000}"/>
    <cellStyle name="Milliers 25" xfId="1162" xr:uid="{00000000-0005-0000-0000-00008A040000}"/>
    <cellStyle name="Milliers 250" xfId="1163" xr:uid="{00000000-0005-0000-0000-00008B040000}"/>
    <cellStyle name="Milliers 251" xfId="1164" xr:uid="{00000000-0005-0000-0000-00008C040000}"/>
    <cellStyle name="Milliers 252" xfId="1165" xr:uid="{00000000-0005-0000-0000-00008D040000}"/>
    <cellStyle name="Milliers 253" xfId="1166" xr:uid="{00000000-0005-0000-0000-00008E040000}"/>
    <cellStyle name="Milliers 254" xfId="1167" xr:uid="{00000000-0005-0000-0000-00008F040000}"/>
    <cellStyle name="Milliers 255" xfId="1168" xr:uid="{00000000-0005-0000-0000-000090040000}"/>
    <cellStyle name="Milliers 256" xfId="1169" xr:uid="{00000000-0005-0000-0000-000091040000}"/>
    <cellStyle name="Milliers 257" xfId="1170" xr:uid="{00000000-0005-0000-0000-000092040000}"/>
    <cellStyle name="Milliers 258" xfId="1171" xr:uid="{00000000-0005-0000-0000-000093040000}"/>
    <cellStyle name="Milliers 259" xfId="1172" xr:uid="{00000000-0005-0000-0000-000094040000}"/>
    <cellStyle name="Milliers 26" xfId="1173" xr:uid="{00000000-0005-0000-0000-000095040000}"/>
    <cellStyle name="Milliers 260" xfId="1174" xr:uid="{00000000-0005-0000-0000-000096040000}"/>
    <cellStyle name="Milliers 261" xfId="1175" xr:uid="{00000000-0005-0000-0000-000097040000}"/>
    <cellStyle name="Milliers 262" xfId="1176" xr:uid="{00000000-0005-0000-0000-000098040000}"/>
    <cellStyle name="Milliers 263" xfId="1177" xr:uid="{00000000-0005-0000-0000-000099040000}"/>
    <cellStyle name="Milliers 264" xfId="1178" xr:uid="{00000000-0005-0000-0000-00009A040000}"/>
    <cellStyle name="Milliers 265" xfId="1179" xr:uid="{00000000-0005-0000-0000-00009B040000}"/>
    <cellStyle name="Milliers 266" xfId="1180" xr:uid="{00000000-0005-0000-0000-00009C040000}"/>
    <cellStyle name="Milliers 267" xfId="1181" xr:uid="{00000000-0005-0000-0000-00009D040000}"/>
    <cellStyle name="Milliers 268" xfId="1182" xr:uid="{00000000-0005-0000-0000-00009E040000}"/>
    <cellStyle name="Milliers 269" xfId="1183" xr:uid="{00000000-0005-0000-0000-00009F040000}"/>
    <cellStyle name="Milliers 27" xfId="1184" xr:uid="{00000000-0005-0000-0000-0000A0040000}"/>
    <cellStyle name="Milliers 270" xfId="1185" xr:uid="{00000000-0005-0000-0000-0000A1040000}"/>
    <cellStyle name="Milliers 271" xfId="1186" xr:uid="{00000000-0005-0000-0000-0000A2040000}"/>
    <cellStyle name="Milliers 272" xfId="1187" xr:uid="{00000000-0005-0000-0000-0000A3040000}"/>
    <cellStyle name="Milliers 273" xfId="1188" xr:uid="{00000000-0005-0000-0000-0000A4040000}"/>
    <cellStyle name="Milliers 274" xfId="1189" xr:uid="{00000000-0005-0000-0000-0000A5040000}"/>
    <cellStyle name="Milliers 275" xfId="1190" xr:uid="{00000000-0005-0000-0000-0000A6040000}"/>
    <cellStyle name="Milliers 276" xfId="1191" xr:uid="{00000000-0005-0000-0000-0000A7040000}"/>
    <cellStyle name="Milliers 277" xfId="1192" xr:uid="{00000000-0005-0000-0000-0000A8040000}"/>
    <cellStyle name="Milliers 278" xfId="1193" xr:uid="{00000000-0005-0000-0000-0000A9040000}"/>
    <cellStyle name="Milliers 279" xfId="1194" xr:uid="{00000000-0005-0000-0000-0000AA040000}"/>
    <cellStyle name="Milliers 28" xfId="1195" xr:uid="{00000000-0005-0000-0000-0000AB040000}"/>
    <cellStyle name="Milliers 280" xfId="1196" xr:uid="{00000000-0005-0000-0000-0000AC040000}"/>
    <cellStyle name="Milliers 281" xfId="1197" xr:uid="{00000000-0005-0000-0000-0000AD040000}"/>
    <cellStyle name="Milliers 282" xfId="1198" xr:uid="{00000000-0005-0000-0000-0000AE040000}"/>
    <cellStyle name="Milliers 283" xfId="1199" xr:uid="{00000000-0005-0000-0000-0000AF040000}"/>
    <cellStyle name="Milliers 284" xfId="1200" xr:uid="{00000000-0005-0000-0000-0000B0040000}"/>
    <cellStyle name="Milliers 285" xfId="1201" xr:uid="{00000000-0005-0000-0000-0000B1040000}"/>
    <cellStyle name="Milliers 286" xfId="1202" xr:uid="{00000000-0005-0000-0000-0000B2040000}"/>
    <cellStyle name="Milliers 287" xfId="1203" xr:uid="{00000000-0005-0000-0000-0000B3040000}"/>
    <cellStyle name="Milliers 288" xfId="1204" xr:uid="{00000000-0005-0000-0000-0000B4040000}"/>
    <cellStyle name="Milliers 289" xfId="1205" xr:uid="{00000000-0005-0000-0000-0000B5040000}"/>
    <cellStyle name="Milliers 29" xfId="1206" xr:uid="{00000000-0005-0000-0000-0000B6040000}"/>
    <cellStyle name="Milliers 290" xfId="1207" xr:uid="{00000000-0005-0000-0000-0000B7040000}"/>
    <cellStyle name="Milliers 291" xfId="1208" xr:uid="{00000000-0005-0000-0000-0000B8040000}"/>
    <cellStyle name="Milliers 292" xfId="1209" xr:uid="{00000000-0005-0000-0000-0000B9040000}"/>
    <cellStyle name="Milliers 293" xfId="1210" xr:uid="{00000000-0005-0000-0000-0000BA040000}"/>
    <cellStyle name="Milliers 294" xfId="1211" xr:uid="{00000000-0005-0000-0000-0000BB040000}"/>
    <cellStyle name="Milliers 295" xfId="1212" xr:uid="{00000000-0005-0000-0000-0000BC040000}"/>
    <cellStyle name="Milliers 296" xfId="1213" xr:uid="{00000000-0005-0000-0000-0000BD040000}"/>
    <cellStyle name="Milliers 297" xfId="1214" xr:uid="{00000000-0005-0000-0000-0000BE040000}"/>
    <cellStyle name="Milliers 298" xfId="1215" xr:uid="{00000000-0005-0000-0000-0000BF040000}"/>
    <cellStyle name="Milliers 299" xfId="1216" xr:uid="{00000000-0005-0000-0000-0000C0040000}"/>
    <cellStyle name="Milliers 3" xfId="1217" xr:uid="{00000000-0005-0000-0000-0000C1040000}"/>
    <cellStyle name="Milliers 3 2" xfId="1218" xr:uid="{00000000-0005-0000-0000-0000C2040000}"/>
    <cellStyle name="Milliers 3 3" xfId="1219" xr:uid="{00000000-0005-0000-0000-0000C3040000}"/>
    <cellStyle name="Milliers 30" xfId="1220" xr:uid="{00000000-0005-0000-0000-0000C4040000}"/>
    <cellStyle name="Milliers 300" xfId="1221" xr:uid="{00000000-0005-0000-0000-0000C5040000}"/>
    <cellStyle name="Milliers 301" xfId="1222" xr:uid="{00000000-0005-0000-0000-0000C6040000}"/>
    <cellStyle name="Milliers 302" xfId="1223" xr:uid="{00000000-0005-0000-0000-0000C7040000}"/>
    <cellStyle name="Milliers 303" xfId="1224" xr:uid="{00000000-0005-0000-0000-0000C8040000}"/>
    <cellStyle name="Milliers 304" xfId="1225" xr:uid="{00000000-0005-0000-0000-0000C9040000}"/>
    <cellStyle name="Milliers 305" xfId="1226" xr:uid="{00000000-0005-0000-0000-0000CA040000}"/>
    <cellStyle name="Milliers 306" xfId="1227" xr:uid="{00000000-0005-0000-0000-0000CB040000}"/>
    <cellStyle name="Milliers 307" xfId="1228" xr:uid="{00000000-0005-0000-0000-0000CC040000}"/>
    <cellStyle name="Milliers 308" xfId="1229" xr:uid="{00000000-0005-0000-0000-0000CD040000}"/>
    <cellStyle name="Milliers 309" xfId="1230" xr:uid="{00000000-0005-0000-0000-0000CE040000}"/>
    <cellStyle name="Milliers 31" xfId="1231" xr:uid="{00000000-0005-0000-0000-0000CF040000}"/>
    <cellStyle name="Milliers 310" xfId="1232" xr:uid="{00000000-0005-0000-0000-0000D0040000}"/>
    <cellStyle name="Milliers 311" xfId="1233" xr:uid="{00000000-0005-0000-0000-0000D1040000}"/>
    <cellStyle name="Milliers 312" xfId="1234" xr:uid="{00000000-0005-0000-0000-0000D2040000}"/>
    <cellStyle name="Milliers 313" xfId="1235" xr:uid="{00000000-0005-0000-0000-0000D3040000}"/>
    <cellStyle name="Milliers 314" xfId="1236" xr:uid="{00000000-0005-0000-0000-0000D4040000}"/>
    <cellStyle name="Milliers 315" xfId="1237" xr:uid="{00000000-0005-0000-0000-0000D5040000}"/>
    <cellStyle name="Milliers 316" xfId="1238" xr:uid="{00000000-0005-0000-0000-0000D6040000}"/>
    <cellStyle name="Milliers 317" xfId="1239" xr:uid="{00000000-0005-0000-0000-0000D7040000}"/>
    <cellStyle name="Milliers 318" xfId="1240" xr:uid="{00000000-0005-0000-0000-0000D8040000}"/>
    <cellStyle name="Milliers 319" xfId="1241" xr:uid="{00000000-0005-0000-0000-0000D9040000}"/>
    <cellStyle name="Milliers 32" xfId="1242" xr:uid="{00000000-0005-0000-0000-0000DA040000}"/>
    <cellStyle name="Milliers 320" xfId="1243" xr:uid="{00000000-0005-0000-0000-0000DB040000}"/>
    <cellStyle name="Milliers 321" xfId="1244" xr:uid="{00000000-0005-0000-0000-0000DC040000}"/>
    <cellStyle name="Milliers 322" xfId="1245" xr:uid="{00000000-0005-0000-0000-0000DD040000}"/>
    <cellStyle name="Milliers 323" xfId="1246" xr:uid="{00000000-0005-0000-0000-0000DE040000}"/>
    <cellStyle name="Milliers 324" xfId="1247" xr:uid="{00000000-0005-0000-0000-0000DF040000}"/>
    <cellStyle name="Milliers 325" xfId="1248" xr:uid="{00000000-0005-0000-0000-0000E0040000}"/>
    <cellStyle name="Milliers 326" xfId="1249" xr:uid="{00000000-0005-0000-0000-0000E1040000}"/>
    <cellStyle name="Milliers 327" xfId="1250" xr:uid="{00000000-0005-0000-0000-0000E2040000}"/>
    <cellStyle name="Milliers 328" xfId="1251" xr:uid="{00000000-0005-0000-0000-0000E3040000}"/>
    <cellStyle name="Milliers 329" xfId="1252" xr:uid="{00000000-0005-0000-0000-0000E4040000}"/>
    <cellStyle name="Milliers 33" xfId="1253" xr:uid="{00000000-0005-0000-0000-0000E5040000}"/>
    <cellStyle name="Milliers 330" xfId="1254" xr:uid="{00000000-0005-0000-0000-0000E6040000}"/>
    <cellStyle name="Milliers 331" xfId="1255" xr:uid="{00000000-0005-0000-0000-0000E7040000}"/>
    <cellStyle name="Milliers 332" xfId="1256" xr:uid="{00000000-0005-0000-0000-0000E8040000}"/>
    <cellStyle name="Milliers 333" xfId="1257" xr:uid="{00000000-0005-0000-0000-0000E9040000}"/>
    <cellStyle name="Milliers 334" xfId="1258" xr:uid="{00000000-0005-0000-0000-0000EA040000}"/>
    <cellStyle name="Milliers 335" xfId="1259" xr:uid="{00000000-0005-0000-0000-0000EB040000}"/>
    <cellStyle name="Milliers 336" xfId="1260" xr:uid="{00000000-0005-0000-0000-0000EC040000}"/>
    <cellStyle name="Milliers 337" xfId="1261" xr:uid="{00000000-0005-0000-0000-0000ED040000}"/>
    <cellStyle name="Milliers 338" xfId="1262" xr:uid="{00000000-0005-0000-0000-0000EE040000}"/>
    <cellStyle name="Milliers 339" xfId="1263" xr:uid="{00000000-0005-0000-0000-0000EF040000}"/>
    <cellStyle name="Milliers 34" xfId="1264" xr:uid="{00000000-0005-0000-0000-0000F0040000}"/>
    <cellStyle name="Milliers 340" xfId="1265" xr:uid="{00000000-0005-0000-0000-0000F1040000}"/>
    <cellStyle name="Milliers 341" xfId="1266" xr:uid="{00000000-0005-0000-0000-0000F2040000}"/>
    <cellStyle name="Milliers 342" xfId="1267" xr:uid="{00000000-0005-0000-0000-0000F3040000}"/>
    <cellStyle name="Milliers 343" xfId="1268" xr:uid="{00000000-0005-0000-0000-0000F4040000}"/>
    <cellStyle name="Milliers 344" xfId="1269" xr:uid="{00000000-0005-0000-0000-0000F5040000}"/>
    <cellStyle name="Milliers 345" xfId="1270" xr:uid="{00000000-0005-0000-0000-0000F6040000}"/>
    <cellStyle name="Milliers 346" xfId="1271" xr:uid="{00000000-0005-0000-0000-0000F7040000}"/>
    <cellStyle name="Milliers 347" xfId="1272" xr:uid="{00000000-0005-0000-0000-0000F8040000}"/>
    <cellStyle name="Milliers 348" xfId="1273" xr:uid="{00000000-0005-0000-0000-0000F9040000}"/>
    <cellStyle name="Milliers 349" xfId="1274" xr:uid="{00000000-0005-0000-0000-0000FA040000}"/>
    <cellStyle name="Milliers 35" xfId="1275" xr:uid="{00000000-0005-0000-0000-0000FB040000}"/>
    <cellStyle name="Milliers 350" xfId="1276" xr:uid="{00000000-0005-0000-0000-0000FC040000}"/>
    <cellStyle name="Milliers 351" xfId="1277" xr:uid="{00000000-0005-0000-0000-0000FD040000}"/>
    <cellStyle name="Milliers 352" xfId="1278" xr:uid="{00000000-0005-0000-0000-0000FE040000}"/>
    <cellStyle name="Milliers 353" xfId="1279" xr:uid="{00000000-0005-0000-0000-0000FF040000}"/>
    <cellStyle name="Milliers 354" xfId="1280" xr:uid="{00000000-0005-0000-0000-000000050000}"/>
    <cellStyle name="Milliers 355" xfId="1281" xr:uid="{00000000-0005-0000-0000-000001050000}"/>
    <cellStyle name="Milliers 356" xfId="1282" xr:uid="{00000000-0005-0000-0000-000002050000}"/>
    <cellStyle name="Milliers 357" xfId="1283" xr:uid="{00000000-0005-0000-0000-000003050000}"/>
    <cellStyle name="Milliers 358" xfId="1284" xr:uid="{00000000-0005-0000-0000-000004050000}"/>
    <cellStyle name="Milliers 359" xfId="1285" xr:uid="{00000000-0005-0000-0000-000005050000}"/>
    <cellStyle name="Milliers 36" xfId="1286" xr:uid="{00000000-0005-0000-0000-000006050000}"/>
    <cellStyle name="Milliers 360" xfId="1287" xr:uid="{00000000-0005-0000-0000-000007050000}"/>
    <cellStyle name="Milliers 361" xfId="1288" xr:uid="{00000000-0005-0000-0000-000008050000}"/>
    <cellStyle name="Milliers 362" xfId="1289" xr:uid="{00000000-0005-0000-0000-000009050000}"/>
    <cellStyle name="Milliers 363" xfId="1290" xr:uid="{00000000-0005-0000-0000-00000A050000}"/>
    <cellStyle name="Milliers 364" xfId="1291" xr:uid="{00000000-0005-0000-0000-00000B050000}"/>
    <cellStyle name="Milliers 364 2" xfId="1292" xr:uid="{00000000-0005-0000-0000-00000C050000}"/>
    <cellStyle name="Milliers 365" xfId="1293" xr:uid="{00000000-0005-0000-0000-00000D050000}"/>
    <cellStyle name="Milliers 366" xfId="1294" xr:uid="{00000000-0005-0000-0000-00000E050000}"/>
    <cellStyle name="Milliers 367" xfId="1295" xr:uid="{00000000-0005-0000-0000-00000F050000}"/>
    <cellStyle name="Milliers 368" xfId="1296" xr:uid="{00000000-0005-0000-0000-000010050000}"/>
    <cellStyle name="Milliers 369" xfId="1297" xr:uid="{00000000-0005-0000-0000-000011050000}"/>
    <cellStyle name="Milliers 37" xfId="1298" xr:uid="{00000000-0005-0000-0000-000012050000}"/>
    <cellStyle name="Milliers 370" xfId="1299" xr:uid="{00000000-0005-0000-0000-000013050000}"/>
    <cellStyle name="Milliers 371" xfId="1300" xr:uid="{00000000-0005-0000-0000-000014050000}"/>
    <cellStyle name="Milliers 38" xfId="1301" xr:uid="{00000000-0005-0000-0000-000015050000}"/>
    <cellStyle name="Milliers 39" xfId="1302" xr:uid="{00000000-0005-0000-0000-000016050000}"/>
    <cellStyle name="Milliers 4" xfId="1303" xr:uid="{00000000-0005-0000-0000-000017050000}"/>
    <cellStyle name="Milliers 40" xfId="1304" xr:uid="{00000000-0005-0000-0000-000018050000}"/>
    <cellStyle name="Milliers 41" xfId="1305" xr:uid="{00000000-0005-0000-0000-000019050000}"/>
    <cellStyle name="Milliers 42" xfId="1306" xr:uid="{00000000-0005-0000-0000-00001A050000}"/>
    <cellStyle name="Milliers 43" xfId="1307" xr:uid="{00000000-0005-0000-0000-00001B050000}"/>
    <cellStyle name="Milliers 44" xfId="1308" xr:uid="{00000000-0005-0000-0000-00001C050000}"/>
    <cellStyle name="Milliers 45" xfId="1309" xr:uid="{00000000-0005-0000-0000-00001D050000}"/>
    <cellStyle name="Milliers 46" xfId="1310" xr:uid="{00000000-0005-0000-0000-00001E050000}"/>
    <cellStyle name="Milliers 47" xfId="1311" xr:uid="{00000000-0005-0000-0000-00001F050000}"/>
    <cellStyle name="Milliers 48" xfId="1312" xr:uid="{00000000-0005-0000-0000-000020050000}"/>
    <cellStyle name="Milliers 49" xfId="1313" xr:uid="{00000000-0005-0000-0000-000021050000}"/>
    <cellStyle name="Milliers 5" xfId="1314" xr:uid="{00000000-0005-0000-0000-000022050000}"/>
    <cellStyle name="Milliers 50" xfId="1315" xr:uid="{00000000-0005-0000-0000-000023050000}"/>
    <cellStyle name="Milliers 51" xfId="1316" xr:uid="{00000000-0005-0000-0000-000024050000}"/>
    <cellStyle name="Milliers 52" xfId="1317" xr:uid="{00000000-0005-0000-0000-000025050000}"/>
    <cellStyle name="Milliers 53" xfId="1318" xr:uid="{00000000-0005-0000-0000-000026050000}"/>
    <cellStyle name="Milliers 54" xfId="1319" xr:uid="{00000000-0005-0000-0000-000027050000}"/>
    <cellStyle name="Milliers 55" xfId="1320" xr:uid="{00000000-0005-0000-0000-000028050000}"/>
    <cellStyle name="Milliers 56" xfId="1321" xr:uid="{00000000-0005-0000-0000-000029050000}"/>
    <cellStyle name="Milliers 57" xfId="1322" xr:uid="{00000000-0005-0000-0000-00002A050000}"/>
    <cellStyle name="Milliers 58" xfId="1323" xr:uid="{00000000-0005-0000-0000-00002B050000}"/>
    <cellStyle name="Milliers 59" xfId="1324" xr:uid="{00000000-0005-0000-0000-00002C050000}"/>
    <cellStyle name="Milliers 6" xfId="1325" xr:uid="{00000000-0005-0000-0000-00002D050000}"/>
    <cellStyle name="Milliers 60" xfId="1326" xr:uid="{00000000-0005-0000-0000-00002E050000}"/>
    <cellStyle name="Milliers 61" xfId="1327" xr:uid="{00000000-0005-0000-0000-00002F050000}"/>
    <cellStyle name="Milliers 62" xfId="1328" xr:uid="{00000000-0005-0000-0000-000030050000}"/>
    <cellStyle name="Milliers 63" xfId="1329" xr:uid="{00000000-0005-0000-0000-000031050000}"/>
    <cellStyle name="Milliers 64" xfId="1330" xr:uid="{00000000-0005-0000-0000-000032050000}"/>
    <cellStyle name="Milliers 65" xfId="1331" xr:uid="{00000000-0005-0000-0000-000033050000}"/>
    <cellStyle name="Milliers 66" xfId="1332" xr:uid="{00000000-0005-0000-0000-000034050000}"/>
    <cellStyle name="Milliers 67" xfId="1333" xr:uid="{00000000-0005-0000-0000-000035050000}"/>
    <cellStyle name="Milliers 68" xfId="1334" xr:uid="{00000000-0005-0000-0000-000036050000}"/>
    <cellStyle name="Milliers 69" xfId="1335" xr:uid="{00000000-0005-0000-0000-000037050000}"/>
    <cellStyle name="Milliers 7" xfId="1336" xr:uid="{00000000-0005-0000-0000-000038050000}"/>
    <cellStyle name="Milliers 70" xfId="1337" xr:uid="{00000000-0005-0000-0000-000039050000}"/>
    <cellStyle name="Milliers 71" xfId="1338" xr:uid="{00000000-0005-0000-0000-00003A050000}"/>
    <cellStyle name="Milliers 72" xfId="1339" xr:uid="{00000000-0005-0000-0000-00003B050000}"/>
    <cellStyle name="Milliers 73" xfId="1340" xr:uid="{00000000-0005-0000-0000-00003C050000}"/>
    <cellStyle name="Milliers 74" xfId="1341" xr:uid="{00000000-0005-0000-0000-00003D050000}"/>
    <cellStyle name="Milliers 75" xfId="1342" xr:uid="{00000000-0005-0000-0000-00003E050000}"/>
    <cellStyle name="Milliers 76" xfId="1343" xr:uid="{00000000-0005-0000-0000-00003F050000}"/>
    <cellStyle name="Milliers 77" xfId="1344" xr:uid="{00000000-0005-0000-0000-000040050000}"/>
    <cellStyle name="Milliers 78" xfId="1345" xr:uid="{00000000-0005-0000-0000-000041050000}"/>
    <cellStyle name="Milliers 79" xfId="1346" xr:uid="{00000000-0005-0000-0000-000042050000}"/>
    <cellStyle name="Milliers 8" xfId="1347" xr:uid="{00000000-0005-0000-0000-000043050000}"/>
    <cellStyle name="Milliers 8 2" xfId="1348" xr:uid="{00000000-0005-0000-0000-000044050000}"/>
    <cellStyle name="Milliers 80" xfId="1349" xr:uid="{00000000-0005-0000-0000-000045050000}"/>
    <cellStyle name="Milliers 81" xfId="1350" xr:uid="{00000000-0005-0000-0000-000046050000}"/>
    <cellStyle name="Milliers 82" xfId="1351" xr:uid="{00000000-0005-0000-0000-000047050000}"/>
    <cellStyle name="Milliers 83" xfId="1352" xr:uid="{00000000-0005-0000-0000-000048050000}"/>
    <cellStyle name="Milliers 84" xfId="1353" xr:uid="{00000000-0005-0000-0000-000049050000}"/>
    <cellStyle name="Milliers 85" xfId="1354" xr:uid="{00000000-0005-0000-0000-00004A050000}"/>
    <cellStyle name="Milliers 86" xfId="1355" xr:uid="{00000000-0005-0000-0000-00004B050000}"/>
    <cellStyle name="Milliers 87" xfId="1356" xr:uid="{00000000-0005-0000-0000-00004C050000}"/>
    <cellStyle name="Milliers 88" xfId="1357" xr:uid="{00000000-0005-0000-0000-00004D050000}"/>
    <cellStyle name="Milliers 89" xfId="1358" xr:uid="{00000000-0005-0000-0000-00004E050000}"/>
    <cellStyle name="Milliers 9" xfId="1359" xr:uid="{00000000-0005-0000-0000-00004F050000}"/>
    <cellStyle name="Milliers 90" xfId="1360" xr:uid="{00000000-0005-0000-0000-000050050000}"/>
    <cellStyle name="Milliers 91" xfId="1361" xr:uid="{00000000-0005-0000-0000-000051050000}"/>
    <cellStyle name="Milliers 92" xfId="1362" xr:uid="{00000000-0005-0000-0000-000052050000}"/>
    <cellStyle name="Milliers 93" xfId="1363" xr:uid="{00000000-0005-0000-0000-000053050000}"/>
    <cellStyle name="Milliers 94" xfId="1364" xr:uid="{00000000-0005-0000-0000-000054050000}"/>
    <cellStyle name="Milliers 95" xfId="1365" xr:uid="{00000000-0005-0000-0000-000055050000}"/>
    <cellStyle name="Milliers 96" xfId="1366" xr:uid="{00000000-0005-0000-0000-000056050000}"/>
    <cellStyle name="Milliers 97" xfId="1367" xr:uid="{00000000-0005-0000-0000-000057050000}"/>
    <cellStyle name="Milliers 98" xfId="1368" xr:uid="{00000000-0005-0000-0000-000058050000}"/>
    <cellStyle name="Milliers 99" xfId="1369" xr:uid="{00000000-0005-0000-0000-000059050000}"/>
    <cellStyle name="Monétaire 2" xfId="1370" xr:uid="{00000000-0005-0000-0000-00005A050000}"/>
    <cellStyle name="Monétaire 3" xfId="1371" xr:uid="{00000000-0005-0000-0000-00005B050000}"/>
    <cellStyle name="Neutre 10 2" xfId="1372" xr:uid="{00000000-0005-0000-0000-00005C050000}"/>
    <cellStyle name="Neutre 10 3" xfId="1373" xr:uid="{00000000-0005-0000-0000-00005D050000}"/>
    <cellStyle name="Neutre 11 2" xfId="1374" xr:uid="{00000000-0005-0000-0000-00005E050000}"/>
    <cellStyle name="Neutre 11 3" xfId="1375" xr:uid="{00000000-0005-0000-0000-00005F050000}"/>
    <cellStyle name="Neutre 12 2" xfId="1376" xr:uid="{00000000-0005-0000-0000-000060050000}"/>
    <cellStyle name="Neutre 12 3" xfId="1377" xr:uid="{00000000-0005-0000-0000-000061050000}"/>
    <cellStyle name="Neutre 13 2" xfId="1378" xr:uid="{00000000-0005-0000-0000-000062050000}"/>
    <cellStyle name="Neutre 13 3" xfId="1379" xr:uid="{00000000-0005-0000-0000-000063050000}"/>
    <cellStyle name="Neutre 14 2" xfId="1380" xr:uid="{00000000-0005-0000-0000-000064050000}"/>
    <cellStyle name="Neutre 14 3" xfId="1381" xr:uid="{00000000-0005-0000-0000-000065050000}"/>
    <cellStyle name="Neutre 15 2" xfId="1382" xr:uid="{00000000-0005-0000-0000-000066050000}"/>
    <cellStyle name="Neutre 15 3" xfId="1383" xr:uid="{00000000-0005-0000-0000-000067050000}"/>
    <cellStyle name="Neutre 16 2" xfId="1384" xr:uid="{00000000-0005-0000-0000-000068050000}"/>
    <cellStyle name="Neutre 16 3" xfId="1385" xr:uid="{00000000-0005-0000-0000-000069050000}"/>
    <cellStyle name="Neutre 17 2" xfId="1386" xr:uid="{00000000-0005-0000-0000-00006A050000}"/>
    <cellStyle name="Neutre 17 3" xfId="1387" xr:uid="{00000000-0005-0000-0000-00006B050000}"/>
    <cellStyle name="Neutre 2" xfId="1928" xr:uid="{00000000-0005-0000-0000-0000CA070000}"/>
    <cellStyle name="Neutre 2 2" xfId="1388" xr:uid="{00000000-0005-0000-0000-00006C050000}"/>
    <cellStyle name="Neutre 2 3" xfId="1389" xr:uid="{00000000-0005-0000-0000-00006D050000}"/>
    <cellStyle name="Neutre 3 2" xfId="1390" xr:uid="{00000000-0005-0000-0000-00006E050000}"/>
    <cellStyle name="Neutre 3 3" xfId="1391" xr:uid="{00000000-0005-0000-0000-00006F050000}"/>
    <cellStyle name="Neutre 4 2" xfId="1392" xr:uid="{00000000-0005-0000-0000-000070050000}"/>
    <cellStyle name="Neutre 4 3" xfId="1393" xr:uid="{00000000-0005-0000-0000-000071050000}"/>
    <cellStyle name="Neutre 5 2" xfId="1394" xr:uid="{00000000-0005-0000-0000-000072050000}"/>
    <cellStyle name="Neutre 5 3" xfId="1395" xr:uid="{00000000-0005-0000-0000-000073050000}"/>
    <cellStyle name="Neutre 6 2" xfId="1396" xr:uid="{00000000-0005-0000-0000-000074050000}"/>
    <cellStyle name="Neutre 6 3" xfId="1397" xr:uid="{00000000-0005-0000-0000-000075050000}"/>
    <cellStyle name="Neutre 7 2" xfId="1398" xr:uid="{00000000-0005-0000-0000-000076050000}"/>
    <cellStyle name="Neutre 7 3" xfId="1399" xr:uid="{00000000-0005-0000-0000-000077050000}"/>
    <cellStyle name="Neutre 8 2" xfId="1400" xr:uid="{00000000-0005-0000-0000-000078050000}"/>
    <cellStyle name="Neutre 8 3" xfId="1401" xr:uid="{00000000-0005-0000-0000-000079050000}"/>
    <cellStyle name="Neutre 9 2" xfId="1402" xr:uid="{00000000-0005-0000-0000-00007A050000}"/>
    <cellStyle name="Neutre 9 3" xfId="1403" xr:uid="{00000000-0005-0000-0000-00007B050000}"/>
    <cellStyle name="Normal" xfId="0" builtinId="0"/>
    <cellStyle name="Normal 10" xfId="1404" xr:uid="{00000000-0005-0000-0000-00007D050000}"/>
    <cellStyle name="Normal 10 2" xfId="1405" xr:uid="{00000000-0005-0000-0000-00007E050000}"/>
    <cellStyle name="Normal 11" xfId="1406" xr:uid="{00000000-0005-0000-0000-00007F050000}"/>
    <cellStyle name="Normal 12" xfId="1407" xr:uid="{00000000-0005-0000-0000-000080050000}"/>
    <cellStyle name="Normal 12 3" xfId="1408" xr:uid="{00000000-0005-0000-0000-000081050000}"/>
    <cellStyle name="Normal 13" xfId="1409" xr:uid="{00000000-0005-0000-0000-000082050000}"/>
    <cellStyle name="Normal 14" xfId="1410" xr:uid="{00000000-0005-0000-0000-000083050000}"/>
    <cellStyle name="Normal 15" xfId="1411" xr:uid="{00000000-0005-0000-0000-000084050000}"/>
    <cellStyle name="Normal 15 2" xfId="1412" xr:uid="{00000000-0005-0000-0000-000085050000}"/>
    <cellStyle name="Normal 16" xfId="1413" xr:uid="{00000000-0005-0000-0000-000086050000}"/>
    <cellStyle name="Normal 17" xfId="1414" xr:uid="{00000000-0005-0000-0000-000087050000}"/>
    <cellStyle name="Normal 18" xfId="1415" xr:uid="{00000000-0005-0000-0000-000088050000}"/>
    <cellStyle name="Normal 18 2" xfId="1416" xr:uid="{00000000-0005-0000-0000-000089050000}"/>
    <cellStyle name="Normal 18 2 2" xfId="1417" xr:uid="{00000000-0005-0000-0000-00008A050000}"/>
    <cellStyle name="Normal 18 2 3" xfId="1418" xr:uid="{00000000-0005-0000-0000-00008B050000}"/>
    <cellStyle name="Normal 18 3" xfId="1419" xr:uid="{00000000-0005-0000-0000-00008C050000}"/>
    <cellStyle name="Normal 18 4" xfId="1420" xr:uid="{00000000-0005-0000-0000-00008D050000}"/>
    <cellStyle name="Normal 19" xfId="1421" xr:uid="{00000000-0005-0000-0000-00008E050000}"/>
    <cellStyle name="Normal 2" xfId="1422" xr:uid="{00000000-0005-0000-0000-00008F050000}"/>
    <cellStyle name="Normal 2 10" xfId="1423" xr:uid="{00000000-0005-0000-0000-000090050000}"/>
    <cellStyle name="Normal 2 10 2" xfId="1962" xr:uid="{00000000-0005-0000-0000-000026000000}"/>
    <cellStyle name="Normal 2 11" xfId="1424" xr:uid="{00000000-0005-0000-0000-000091050000}"/>
    <cellStyle name="Normal 2 12" xfId="1425" xr:uid="{00000000-0005-0000-0000-000092050000}"/>
    <cellStyle name="Normal 2 13" xfId="1426" xr:uid="{00000000-0005-0000-0000-000093050000}"/>
    <cellStyle name="Normal 2 13 2" xfId="1427" xr:uid="{00000000-0005-0000-0000-000094050000}"/>
    <cellStyle name="Normal 2 14" xfId="1428" xr:uid="{00000000-0005-0000-0000-000095050000}"/>
    <cellStyle name="Normal 2 15" xfId="1429" xr:uid="{00000000-0005-0000-0000-000096050000}"/>
    <cellStyle name="Normal 2 16" xfId="1430" xr:uid="{00000000-0005-0000-0000-000097050000}"/>
    <cellStyle name="Normal 2 17" xfId="1967" xr:uid="{00000000-0005-0000-0000-000001000000}"/>
    <cellStyle name="Normal 2 2" xfId="1431" xr:uid="{00000000-0005-0000-0000-000098050000}"/>
    <cellStyle name="Normal 2 2 2" xfId="1432" xr:uid="{00000000-0005-0000-0000-000099050000}"/>
    <cellStyle name="Normal 2 3" xfId="1433" xr:uid="{00000000-0005-0000-0000-00009A050000}"/>
    <cellStyle name="Normal 2 4" xfId="1434" xr:uid="{00000000-0005-0000-0000-00009B050000}"/>
    <cellStyle name="Normal 2 4 2" xfId="1435" xr:uid="{00000000-0005-0000-0000-00009C050000}"/>
    <cellStyle name="Normal 2 5" xfId="1436" xr:uid="{00000000-0005-0000-0000-00009D050000}"/>
    <cellStyle name="Normal 2 6" xfId="1437" xr:uid="{00000000-0005-0000-0000-00009E050000}"/>
    <cellStyle name="Normal 2 6 2" xfId="1438" xr:uid="{00000000-0005-0000-0000-00009F050000}"/>
    <cellStyle name="Normal 2 6 2 2" xfId="1439" xr:uid="{00000000-0005-0000-0000-0000A0050000}"/>
    <cellStyle name="Normal 2 6 2 3" xfId="1440" xr:uid="{00000000-0005-0000-0000-0000A1050000}"/>
    <cellStyle name="Normal 2 6 3" xfId="1441" xr:uid="{00000000-0005-0000-0000-0000A2050000}"/>
    <cellStyle name="Normal 2 6 4" xfId="1442" xr:uid="{00000000-0005-0000-0000-0000A3050000}"/>
    <cellStyle name="Normal 2 7" xfId="1443" xr:uid="{00000000-0005-0000-0000-0000A4050000}"/>
    <cellStyle name="Normal 2 8" xfId="1444" xr:uid="{00000000-0005-0000-0000-0000A5050000}"/>
    <cellStyle name="Normal 2 8 2" xfId="1445" xr:uid="{00000000-0005-0000-0000-0000A6050000}"/>
    <cellStyle name="Normal 2 8 3" xfId="1446" xr:uid="{00000000-0005-0000-0000-0000A7050000}"/>
    <cellStyle name="Normal 2 9" xfId="1447" xr:uid="{00000000-0005-0000-0000-0000A8050000}"/>
    <cellStyle name="Normal 2 9 2" xfId="1448" xr:uid="{00000000-0005-0000-0000-0000A9050000}"/>
    <cellStyle name="Normal 2 9 3" xfId="1449" xr:uid="{00000000-0005-0000-0000-0000AA050000}"/>
    <cellStyle name="Normal 2_Reporting Package - ZEITI 2009 - Final" xfId="1450" xr:uid="{00000000-0005-0000-0000-0000AB050000}"/>
    <cellStyle name="Normal 20" xfId="1451" xr:uid="{00000000-0005-0000-0000-0000AC050000}"/>
    <cellStyle name="Normal 21" xfId="1452" xr:uid="{00000000-0005-0000-0000-0000AD050000}"/>
    <cellStyle name="Normal 22" xfId="1453" xr:uid="{00000000-0005-0000-0000-0000AE050000}"/>
    <cellStyle name="Normal 23" xfId="1454" xr:uid="{00000000-0005-0000-0000-0000AF050000}"/>
    <cellStyle name="Normal 24" xfId="1455" xr:uid="{00000000-0005-0000-0000-0000B0050000}"/>
    <cellStyle name="Normal 25" xfId="1456" xr:uid="{00000000-0005-0000-0000-0000B1050000}"/>
    <cellStyle name="Normal 26" xfId="1457" xr:uid="{00000000-0005-0000-0000-0000B2050000}"/>
    <cellStyle name="Normal 26 2" xfId="1458" xr:uid="{00000000-0005-0000-0000-0000B3050000}"/>
    <cellStyle name="Normal 26 3" xfId="1459" xr:uid="{00000000-0005-0000-0000-0000B4050000}"/>
    <cellStyle name="Normal 27" xfId="1460" xr:uid="{00000000-0005-0000-0000-0000B5050000}"/>
    <cellStyle name="Normal 27 2" xfId="1461" xr:uid="{00000000-0005-0000-0000-0000B6050000}"/>
    <cellStyle name="Normal 27 3" xfId="1462" xr:uid="{00000000-0005-0000-0000-0000B7050000}"/>
    <cellStyle name="Normal 28" xfId="1463" xr:uid="{00000000-0005-0000-0000-0000B8050000}"/>
    <cellStyle name="Normal 28 2" xfId="1464" xr:uid="{00000000-0005-0000-0000-0000B9050000}"/>
    <cellStyle name="Normal 28 3" xfId="1465" xr:uid="{00000000-0005-0000-0000-0000BA050000}"/>
    <cellStyle name="Normal 29" xfId="1466" xr:uid="{00000000-0005-0000-0000-0000BB050000}"/>
    <cellStyle name="Normal 29 2" xfId="1467" xr:uid="{00000000-0005-0000-0000-0000BC050000}"/>
    <cellStyle name="Normal 29 3" xfId="1468" xr:uid="{00000000-0005-0000-0000-0000BD050000}"/>
    <cellStyle name="Normal 3" xfId="1469" xr:uid="{00000000-0005-0000-0000-0000BE050000}"/>
    <cellStyle name="Normal 3 2" xfId="1470" xr:uid="{00000000-0005-0000-0000-0000BF050000}"/>
    <cellStyle name="Normal 30" xfId="1471" xr:uid="{00000000-0005-0000-0000-0000C0050000}"/>
    <cellStyle name="Normal 30 2" xfId="1472" xr:uid="{00000000-0005-0000-0000-0000C1050000}"/>
    <cellStyle name="Normal 30 3" xfId="1473" xr:uid="{00000000-0005-0000-0000-0000C2050000}"/>
    <cellStyle name="Normal 31" xfId="1474" xr:uid="{00000000-0005-0000-0000-0000C3050000}"/>
    <cellStyle name="Normal 31 2" xfId="1475" xr:uid="{00000000-0005-0000-0000-0000C4050000}"/>
    <cellStyle name="Normal 31 3" xfId="1476" xr:uid="{00000000-0005-0000-0000-0000C5050000}"/>
    <cellStyle name="Normal 32" xfId="1477" xr:uid="{00000000-0005-0000-0000-0000C6050000}"/>
    <cellStyle name="Normal 32 2" xfId="1478" xr:uid="{00000000-0005-0000-0000-0000C7050000}"/>
    <cellStyle name="Normal 32 3" xfId="1479" xr:uid="{00000000-0005-0000-0000-0000C8050000}"/>
    <cellStyle name="Normal 32 4" xfId="1480" xr:uid="{00000000-0005-0000-0000-0000C9050000}"/>
    <cellStyle name="Normal 32 4 2" xfId="1481" xr:uid="{00000000-0005-0000-0000-0000CA050000}"/>
    <cellStyle name="Normal 32 4 3" xfId="1482" xr:uid="{00000000-0005-0000-0000-0000CB050000}"/>
    <cellStyle name="Normal 32 4 3 2" xfId="1483" xr:uid="{00000000-0005-0000-0000-0000CC050000}"/>
    <cellStyle name="Normal 32 4 3 3" xfId="1484" xr:uid="{00000000-0005-0000-0000-0000CD050000}"/>
    <cellStyle name="Normal 32 5" xfId="1485" xr:uid="{00000000-0005-0000-0000-0000CE050000}"/>
    <cellStyle name="Normal 32 5 2" xfId="1486" xr:uid="{00000000-0005-0000-0000-0000CF050000}"/>
    <cellStyle name="Normal 32 6" xfId="1487" xr:uid="{00000000-0005-0000-0000-0000D0050000}"/>
    <cellStyle name="Normal 32 7" xfId="1488" xr:uid="{00000000-0005-0000-0000-0000D1050000}"/>
    <cellStyle name="Normal 33" xfId="1489" xr:uid="{00000000-0005-0000-0000-0000D2050000}"/>
    <cellStyle name="Normal 34" xfId="1490" xr:uid="{00000000-0005-0000-0000-0000D3050000}"/>
    <cellStyle name="Normal 34 2" xfId="1491" xr:uid="{00000000-0005-0000-0000-0000D4050000}"/>
    <cellStyle name="Normal 35" xfId="1492" xr:uid="{00000000-0005-0000-0000-0000D5050000}"/>
    <cellStyle name="Normal 35 2" xfId="1493" xr:uid="{00000000-0005-0000-0000-0000D6050000}"/>
    <cellStyle name="Normal 35 3" xfId="1494" xr:uid="{00000000-0005-0000-0000-0000D7050000}"/>
    <cellStyle name="Normal 36" xfId="1495" xr:uid="{00000000-0005-0000-0000-0000D8050000}"/>
    <cellStyle name="Normal 37" xfId="1496" xr:uid="{00000000-0005-0000-0000-0000D9050000}"/>
    <cellStyle name="Normal 37 2" xfId="1497" xr:uid="{00000000-0005-0000-0000-0000DA050000}"/>
    <cellStyle name="Normal 38" xfId="1498" xr:uid="{00000000-0005-0000-0000-0000DB050000}"/>
    <cellStyle name="Normal 39" xfId="1499" xr:uid="{00000000-0005-0000-0000-0000DC050000}"/>
    <cellStyle name="Normal 4" xfId="1500" xr:uid="{00000000-0005-0000-0000-0000DD050000}"/>
    <cellStyle name="Normal 4 2" xfId="1501" xr:uid="{00000000-0005-0000-0000-0000DE050000}"/>
    <cellStyle name="Normal 4 2 2" xfId="1502" xr:uid="{00000000-0005-0000-0000-0000DF050000}"/>
    <cellStyle name="Normal 4 2 2 2" xfId="1503" xr:uid="{00000000-0005-0000-0000-0000E0050000}"/>
    <cellStyle name="Normal 4 2 2 2 2" xfId="1504" xr:uid="{00000000-0005-0000-0000-0000E1050000}"/>
    <cellStyle name="Normal 4 2 2 2 3" xfId="1505" xr:uid="{00000000-0005-0000-0000-0000E2050000}"/>
    <cellStyle name="Normal 4 2 2 3" xfId="1506" xr:uid="{00000000-0005-0000-0000-0000E3050000}"/>
    <cellStyle name="Normal 4 2 2 4" xfId="1507" xr:uid="{00000000-0005-0000-0000-0000E4050000}"/>
    <cellStyle name="Normal 4 2 3" xfId="1508" xr:uid="{00000000-0005-0000-0000-0000E5050000}"/>
    <cellStyle name="Normal 4 2 3 2" xfId="1509" xr:uid="{00000000-0005-0000-0000-0000E6050000}"/>
    <cellStyle name="Normal 4 2 3 3" xfId="1510" xr:uid="{00000000-0005-0000-0000-0000E7050000}"/>
    <cellStyle name="Normal 4 2 4" xfId="1511" xr:uid="{00000000-0005-0000-0000-0000E8050000}"/>
    <cellStyle name="Normal 4 2 5" xfId="1512" xr:uid="{00000000-0005-0000-0000-0000E9050000}"/>
    <cellStyle name="Normal 4 3" xfId="1513" xr:uid="{00000000-0005-0000-0000-0000EA050000}"/>
    <cellStyle name="Normal 4 3 2" xfId="1514" xr:uid="{00000000-0005-0000-0000-0000EB050000}"/>
    <cellStyle name="Normal 4 3 2 2" xfId="1515" xr:uid="{00000000-0005-0000-0000-0000EC050000}"/>
    <cellStyle name="Normal 4 3 2 3" xfId="1516" xr:uid="{00000000-0005-0000-0000-0000ED050000}"/>
    <cellStyle name="Normal 4 3 3" xfId="1517" xr:uid="{00000000-0005-0000-0000-0000EE050000}"/>
    <cellStyle name="Normal 4 3 4" xfId="1518" xr:uid="{00000000-0005-0000-0000-0000EF050000}"/>
    <cellStyle name="Normal 4 4" xfId="1519" xr:uid="{00000000-0005-0000-0000-0000F0050000}"/>
    <cellStyle name="Normal 4 4 2" xfId="1520" xr:uid="{00000000-0005-0000-0000-0000F1050000}"/>
    <cellStyle name="Normal 4 4 3" xfId="1521" xr:uid="{00000000-0005-0000-0000-0000F2050000}"/>
    <cellStyle name="Normal 4 5" xfId="1522" xr:uid="{00000000-0005-0000-0000-0000F3050000}"/>
    <cellStyle name="Normal 4 6" xfId="1523" xr:uid="{00000000-0005-0000-0000-0000F4050000}"/>
    <cellStyle name="Normal 40" xfId="1524" xr:uid="{00000000-0005-0000-0000-0000F5050000}"/>
    <cellStyle name="Normal 40 2" xfId="1525" xr:uid="{00000000-0005-0000-0000-0000F6050000}"/>
    <cellStyle name="Normal 40 4" xfId="1526" xr:uid="{00000000-0005-0000-0000-0000F7050000}"/>
    <cellStyle name="Normal 41" xfId="1527" xr:uid="{00000000-0005-0000-0000-0000F8050000}"/>
    <cellStyle name="Normal 42" xfId="1528" xr:uid="{00000000-0005-0000-0000-0000F9050000}"/>
    <cellStyle name="Normal 43" xfId="1529" xr:uid="{00000000-0005-0000-0000-0000FA050000}"/>
    <cellStyle name="Normal 44" xfId="1530" xr:uid="{00000000-0005-0000-0000-0000FB050000}"/>
    <cellStyle name="Normal 45" xfId="1531" xr:uid="{00000000-0005-0000-0000-0000FC050000}"/>
    <cellStyle name="Normal 45 2" xfId="1532" xr:uid="{00000000-0005-0000-0000-0000FD050000}"/>
    <cellStyle name="Normal 46" xfId="1533" xr:uid="{00000000-0005-0000-0000-0000FE050000}"/>
    <cellStyle name="Normal 46 2" xfId="1534" xr:uid="{00000000-0005-0000-0000-0000FF050000}"/>
    <cellStyle name="Normal 46 2 2" xfId="1535" xr:uid="{00000000-0005-0000-0000-000000060000}"/>
    <cellStyle name="Normal 47" xfId="1536" xr:uid="{00000000-0005-0000-0000-000001060000}"/>
    <cellStyle name="Normal 48" xfId="1537" xr:uid="{00000000-0005-0000-0000-000002060000}"/>
    <cellStyle name="Normal 49" xfId="1538" xr:uid="{00000000-0005-0000-0000-000003060000}"/>
    <cellStyle name="Normal 5" xfId="1539" xr:uid="{00000000-0005-0000-0000-000004060000}"/>
    <cellStyle name="Normal 5 2" xfId="1540" xr:uid="{00000000-0005-0000-0000-000005060000}"/>
    <cellStyle name="Normal 5 3" xfId="1541" xr:uid="{00000000-0005-0000-0000-000006060000}"/>
    <cellStyle name="Normal 5 5" xfId="1542" xr:uid="{00000000-0005-0000-0000-000007060000}"/>
    <cellStyle name="Normal 50" xfId="1543" xr:uid="{00000000-0005-0000-0000-000008060000}"/>
    <cellStyle name="Normal 51" xfId="1544" xr:uid="{00000000-0005-0000-0000-000009060000}"/>
    <cellStyle name="Normal 52" xfId="1912" xr:uid="{00000000-0005-0000-0000-00000A060000}"/>
    <cellStyle name="Normal 53" xfId="1913" xr:uid="{00000000-0005-0000-0000-00000B060000}"/>
    <cellStyle name="Normal 53 2" xfId="1969" xr:uid="{4BC3AE1D-E592-4E13-83E1-06D0103AA377}"/>
    <cellStyle name="Normal 54" xfId="1914" xr:uid="{00000000-0005-0000-0000-00000C060000}"/>
    <cellStyle name="Normal 54 2" xfId="1968" xr:uid="{875FFDFF-361D-46B6-8CB1-5110ECDA0160}"/>
    <cellStyle name="Normal 55" xfId="1915" xr:uid="{00000000-0005-0000-0000-0000A9070000}"/>
    <cellStyle name="Normal 56" xfId="1916" xr:uid="{00000000-0005-0000-0000-0000AA070000}"/>
    <cellStyle name="Normal 57" xfId="1917" xr:uid="{00000000-0005-0000-0000-0000AB070000}"/>
    <cellStyle name="Normal 58" xfId="1918" xr:uid="{00000000-0005-0000-0000-0000AC070000}"/>
    <cellStyle name="Normal 59" xfId="1919" xr:uid="{00000000-0005-0000-0000-0000CB070000}"/>
    <cellStyle name="Normal 6" xfId="1545" xr:uid="{00000000-0005-0000-0000-00000D060000}"/>
    <cellStyle name="Normal 6 2" xfId="1546" xr:uid="{00000000-0005-0000-0000-00000E060000}"/>
    <cellStyle name="Normal 60" xfId="1920" xr:uid="{00000000-0005-0000-0000-0000D8070000}"/>
    <cellStyle name="Normal 61" xfId="1964" xr:uid="{00000000-0005-0000-0000-0000D9070000}"/>
    <cellStyle name="Normal 62" xfId="1963" xr:uid="{00000000-0005-0000-0000-0000DA070000}"/>
    <cellStyle name="Normal 63" xfId="1965" xr:uid="{00000000-0005-0000-0000-0000DB070000}"/>
    <cellStyle name="Normal 64" xfId="1966" xr:uid="{00000000-0005-0000-0000-0000DD070000}"/>
    <cellStyle name="Normal 7" xfId="1547" xr:uid="{00000000-0005-0000-0000-00000F060000}"/>
    <cellStyle name="Normal 8" xfId="1548" xr:uid="{00000000-0005-0000-0000-000010060000}"/>
    <cellStyle name="Normal 9" xfId="1549" xr:uid="{00000000-0005-0000-0000-000011060000}"/>
    <cellStyle name="Note 2" xfId="1935" xr:uid="{00000000-0005-0000-0000-0000CD070000}"/>
    <cellStyle name="Percent" xfId="1550" builtinId="5"/>
    <cellStyle name="Pourcentage 10" xfId="1551" xr:uid="{00000000-0005-0000-0000-000013060000}"/>
    <cellStyle name="Pourcentage 11" xfId="1552" xr:uid="{00000000-0005-0000-0000-000014060000}"/>
    <cellStyle name="Pourcentage 12" xfId="1553" xr:uid="{00000000-0005-0000-0000-000015060000}"/>
    <cellStyle name="Pourcentage 13" xfId="1554" xr:uid="{00000000-0005-0000-0000-000016060000}"/>
    <cellStyle name="Pourcentage 14" xfId="1555" xr:uid="{00000000-0005-0000-0000-000017060000}"/>
    <cellStyle name="Pourcentage 2" xfId="1556" xr:uid="{00000000-0005-0000-0000-000018060000}"/>
    <cellStyle name="Pourcentage 3" xfId="1557" xr:uid="{00000000-0005-0000-0000-000019060000}"/>
    <cellStyle name="Pourcentage 4" xfId="1558" xr:uid="{00000000-0005-0000-0000-00001A060000}"/>
    <cellStyle name="Pourcentage 5" xfId="1559" xr:uid="{00000000-0005-0000-0000-00001B060000}"/>
    <cellStyle name="Pourcentage 5 2" xfId="1560" xr:uid="{00000000-0005-0000-0000-00001C060000}"/>
    <cellStyle name="Pourcentage 6" xfId="1561" xr:uid="{00000000-0005-0000-0000-00001D060000}"/>
    <cellStyle name="Pourcentage 7" xfId="1562" xr:uid="{00000000-0005-0000-0000-00001E060000}"/>
    <cellStyle name="Pourcentage 8" xfId="1563" xr:uid="{00000000-0005-0000-0000-00001F060000}"/>
    <cellStyle name="Pourcentage 8 2" xfId="1564" xr:uid="{00000000-0005-0000-0000-000020060000}"/>
    <cellStyle name="Pourcentage 9" xfId="1565" xr:uid="{00000000-0005-0000-0000-000021060000}"/>
    <cellStyle name="S12" xfId="1566" xr:uid="{00000000-0005-0000-0000-000022060000}"/>
    <cellStyle name="Satisfaisant 10 2" xfId="1567" xr:uid="{00000000-0005-0000-0000-000023060000}"/>
    <cellStyle name="Satisfaisant 10 3" xfId="1568" xr:uid="{00000000-0005-0000-0000-000024060000}"/>
    <cellStyle name="Satisfaisant 11 2" xfId="1569" xr:uid="{00000000-0005-0000-0000-000025060000}"/>
    <cellStyle name="Satisfaisant 11 3" xfId="1570" xr:uid="{00000000-0005-0000-0000-000026060000}"/>
    <cellStyle name="Satisfaisant 12 2" xfId="1571" xr:uid="{00000000-0005-0000-0000-000027060000}"/>
    <cellStyle name="Satisfaisant 12 3" xfId="1572" xr:uid="{00000000-0005-0000-0000-000028060000}"/>
    <cellStyle name="Satisfaisant 13 2" xfId="1573" xr:uid="{00000000-0005-0000-0000-000029060000}"/>
    <cellStyle name="Satisfaisant 13 3" xfId="1574" xr:uid="{00000000-0005-0000-0000-00002A060000}"/>
    <cellStyle name="Satisfaisant 14 2" xfId="1575" xr:uid="{00000000-0005-0000-0000-00002B060000}"/>
    <cellStyle name="Satisfaisant 14 3" xfId="1576" xr:uid="{00000000-0005-0000-0000-00002C060000}"/>
    <cellStyle name="Satisfaisant 15 2" xfId="1577" xr:uid="{00000000-0005-0000-0000-00002D060000}"/>
    <cellStyle name="Satisfaisant 15 3" xfId="1578" xr:uid="{00000000-0005-0000-0000-00002E060000}"/>
    <cellStyle name="Satisfaisant 16 2" xfId="1579" xr:uid="{00000000-0005-0000-0000-00002F060000}"/>
    <cellStyle name="Satisfaisant 16 3" xfId="1580" xr:uid="{00000000-0005-0000-0000-000030060000}"/>
    <cellStyle name="Satisfaisant 17 2" xfId="1581" xr:uid="{00000000-0005-0000-0000-000031060000}"/>
    <cellStyle name="Satisfaisant 17 3" xfId="1582" xr:uid="{00000000-0005-0000-0000-000032060000}"/>
    <cellStyle name="Satisfaisant 2" xfId="1926" xr:uid="{00000000-0005-0000-0000-0000CE070000}"/>
    <cellStyle name="Satisfaisant 2 2" xfId="1583" xr:uid="{00000000-0005-0000-0000-000033060000}"/>
    <cellStyle name="Satisfaisant 2 3" xfId="1584" xr:uid="{00000000-0005-0000-0000-000034060000}"/>
    <cellStyle name="Satisfaisant 3 2" xfId="1585" xr:uid="{00000000-0005-0000-0000-000035060000}"/>
    <cellStyle name="Satisfaisant 3 3" xfId="1586" xr:uid="{00000000-0005-0000-0000-000036060000}"/>
    <cellStyle name="Satisfaisant 4 2" xfId="1587" xr:uid="{00000000-0005-0000-0000-000037060000}"/>
    <cellStyle name="Satisfaisant 4 3" xfId="1588" xr:uid="{00000000-0005-0000-0000-000038060000}"/>
    <cellStyle name="Satisfaisant 5 2" xfId="1589" xr:uid="{00000000-0005-0000-0000-000039060000}"/>
    <cellStyle name="Satisfaisant 5 3" xfId="1590" xr:uid="{00000000-0005-0000-0000-00003A060000}"/>
    <cellStyle name="Satisfaisant 6 2" xfId="1591" xr:uid="{00000000-0005-0000-0000-00003B060000}"/>
    <cellStyle name="Satisfaisant 6 3" xfId="1592" xr:uid="{00000000-0005-0000-0000-00003C060000}"/>
    <cellStyle name="Satisfaisant 7 2" xfId="1593" xr:uid="{00000000-0005-0000-0000-00003D060000}"/>
    <cellStyle name="Satisfaisant 7 3" xfId="1594" xr:uid="{00000000-0005-0000-0000-00003E060000}"/>
    <cellStyle name="Satisfaisant 8 2" xfId="1595" xr:uid="{00000000-0005-0000-0000-00003F060000}"/>
    <cellStyle name="Satisfaisant 8 3" xfId="1596" xr:uid="{00000000-0005-0000-0000-000040060000}"/>
    <cellStyle name="Satisfaisant 9 2" xfId="1597" xr:uid="{00000000-0005-0000-0000-000041060000}"/>
    <cellStyle name="Satisfaisant 9 3" xfId="1598" xr:uid="{00000000-0005-0000-0000-000042060000}"/>
    <cellStyle name="Sortie 10 2" xfId="1599" xr:uid="{00000000-0005-0000-0000-000043060000}"/>
    <cellStyle name="Sortie 10 3" xfId="1600" xr:uid="{00000000-0005-0000-0000-000044060000}"/>
    <cellStyle name="Sortie 11 2" xfId="1601" xr:uid="{00000000-0005-0000-0000-000045060000}"/>
    <cellStyle name="Sortie 11 3" xfId="1602" xr:uid="{00000000-0005-0000-0000-000046060000}"/>
    <cellStyle name="Sortie 12 2" xfId="1603" xr:uid="{00000000-0005-0000-0000-000047060000}"/>
    <cellStyle name="Sortie 12 3" xfId="1604" xr:uid="{00000000-0005-0000-0000-000048060000}"/>
    <cellStyle name="Sortie 13 2" xfId="1605" xr:uid="{00000000-0005-0000-0000-000049060000}"/>
    <cellStyle name="Sortie 13 3" xfId="1606" xr:uid="{00000000-0005-0000-0000-00004A060000}"/>
    <cellStyle name="Sortie 14 2" xfId="1607" xr:uid="{00000000-0005-0000-0000-00004B060000}"/>
    <cellStyle name="Sortie 14 3" xfId="1608" xr:uid="{00000000-0005-0000-0000-00004C060000}"/>
    <cellStyle name="Sortie 15 2" xfId="1609" xr:uid="{00000000-0005-0000-0000-00004D060000}"/>
    <cellStyle name="Sortie 15 3" xfId="1610" xr:uid="{00000000-0005-0000-0000-00004E060000}"/>
    <cellStyle name="Sortie 16 2" xfId="1611" xr:uid="{00000000-0005-0000-0000-00004F060000}"/>
    <cellStyle name="Sortie 16 3" xfId="1612" xr:uid="{00000000-0005-0000-0000-000050060000}"/>
    <cellStyle name="Sortie 17 2" xfId="1613" xr:uid="{00000000-0005-0000-0000-000051060000}"/>
    <cellStyle name="Sortie 17 3" xfId="1614" xr:uid="{00000000-0005-0000-0000-000052060000}"/>
    <cellStyle name="Sortie 2" xfId="1930" xr:uid="{00000000-0005-0000-0000-0000CF070000}"/>
    <cellStyle name="Sortie 2 2" xfId="1615" xr:uid="{00000000-0005-0000-0000-000053060000}"/>
    <cellStyle name="Sortie 2 3" xfId="1616" xr:uid="{00000000-0005-0000-0000-000054060000}"/>
    <cellStyle name="Sortie 3 2" xfId="1617" xr:uid="{00000000-0005-0000-0000-000055060000}"/>
    <cellStyle name="Sortie 3 3" xfId="1618" xr:uid="{00000000-0005-0000-0000-000056060000}"/>
    <cellStyle name="Sortie 4 2" xfId="1619" xr:uid="{00000000-0005-0000-0000-000057060000}"/>
    <cellStyle name="Sortie 4 3" xfId="1620" xr:uid="{00000000-0005-0000-0000-000058060000}"/>
    <cellStyle name="Sortie 5 2" xfId="1621" xr:uid="{00000000-0005-0000-0000-000059060000}"/>
    <cellStyle name="Sortie 5 3" xfId="1622" xr:uid="{00000000-0005-0000-0000-00005A060000}"/>
    <cellStyle name="Sortie 6 2" xfId="1623" xr:uid="{00000000-0005-0000-0000-00005B060000}"/>
    <cellStyle name="Sortie 6 3" xfId="1624" xr:uid="{00000000-0005-0000-0000-00005C060000}"/>
    <cellStyle name="Sortie 7 2" xfId="1625" xr:uid="{00000000-0005-0000-0000-00005D060000}"/>
    <cellStyle name="Sortie 7 3" xfId="1626" xr:uid="{00000000-0005-0000-0000-00005E060000}"/>
    <cellStyle name="Sortie 8 2" xfId="1627" xr:uid="{00000000-0005-0000-0000-00005F060000}"/>
    <cellStyle name="Sortie 8 3" xfId="1628" xr:uid="{00000000-0005-0000-0000-000060060000}"/>
    <cellStyle name="Sortie 9 2" xfId="1629" xr:uid="{00000000-0005-0000-0000-000061060000}"/>
    <cellStyle name="Sortie 9 3" xfId="1630" xr:uid="{00000000-0005-0000-0000-000062060000}"/>
    <cellStyle name="TableStyleLight1" xfId="1631" xr:uid="{00000000-0005-0000-0000-000063060000}"/>
    <cellStyle name="Texte explicatif 10 2" xfId="1632" xr:uid="{00000000-0005-0000-0000-000064060000}"/>
    <cellStyle name="Texte explicatif 10 3" xfId="1633" xr:uid="{00000000-0005-0000-0000-000065060000}"/>
    <cellStyle name="Texte explicatif 11 2" xfId="1634" xr:uid="{00000000-0005-0000-0000-000066060000}"/>
    <cellStyle name="Texte explicatif 11 3" xfId="1635" xr:uid="{00000000-0005-0000-0000-000067060000}"/>
    <cellStyle name="Texte explicatif 12 2" xfId="1636" xr:uid="{00000000-0005-0000-0000-000068060000}"/>
    <cellStyle name="Texte explicatif 12 3" xfId="1637" xr:uid="{00000000-0005-0000-0000-000069060000}"/>
    <cellStyle name="Texte explicatif 13 2" xfId="1638" xr:uid="{00000000-0005-0000-0000-00006A060000}"/>
    <cellStyle name="Texte explicatif 13 3" xfId="1639" xr:uid="{00000000-0005-0000-0000-00006B060000}"/>
    <cellStyle name="Texte explicatif 14 2" xfId="1640" xr:uid="{00000000-0005-0000-0000-00006C060000}"/>
    <cellStyle name="Texte explicatif 14 3" xfId="1641" xr:uid="{00000000-0005-0000-0000-00006D060000}"/>
    <cellStyle name="Texte explicatif 15 2" xfId="1642" xr:uid="{00000000-0005-0000-0000-00006E060000}"/>
    <cellStyle name="Texte explicatif 15 3" xfId="1643" xr:uid="{00000000-0005-0000-0000-00006F060000}"/>
    <cellStyle name="Texte explicatif 16 2" xfId="1644" xr:uid="{00000000-0005-0000-0000-000070060000}"/>
    <cellStyle name="Texte explicatif 16 3" xfId="1645" xr:uid="{00000000-0005-0000-0000-000071060000}"/>
    <cellStyle name="Texte explicatif 17 2" xfId="1646" xr:uid="{00000000-0005-0000-0000-000072060000}"/>
    <cellStyle name="Texte explicatif 17 3" xfId="1647" xr:uid="{00000000-0005-0000-0000-000073060000}"/>
    <cellStyle name="Texte explicatif 2" xfId="1936" xr:uid="{00000000-0005-0000-0000-0000D0070000}"/>
    <cellStyle name="Texte explicatif 2 2" xfId="1648" xr:uid="{00000000-0005-0000-0000-000074060000}"/>
    <cellStyle name="Texte explicatif 2 3" xfId="1649" xr:uid="{00000000-0005-0000-0000-000075060000}"/>
    <cellStyle name="Texte explicatif 3 2" xfId="1650" xr:uid="{00000000-0005-0000-0000-000076060000}"/>
    <cellStyle name="Texte explicatif 3 3" xfId="1651" xr:uid="{00000000-0005-0000-0000-000077060000}"/>
    <cellStyle name="Texte explicatif 4 2" xfId="1652" xr:uid="{00000000-0005-0000-0000-000078060000}"/>
    <cellStyle name="Texte explicatif 4 3" xfId="1653" xr:uid="{00000000-0005-0000-0000-000079060000}"/>
    <cellStyle name="Texte explicatif 5 2" xfId="1654" xr:uid="{00000000-0005-0000-0000-00007A060000}"/>
    <cellStyle name="Texte explicatif 5 3" xfId="1655" xr:uid="{00000000-0005-0000-0000-00007B060000}"/>
    <cellStyle name="Texte explicatif 6 2" xfId="1656" xr:uid="{00000000-0005-0000-0000-00007C060000}"/>
    <cellStyle name="Texte explicatif 6 3" xfId="1657" xr:uid="{00000000-0005-0000-0000-00007D060000}"/>
    <cellStyle name="Texte explicatif 7 2" xfId="1658" xr:uid="{00000000-0005-0000-0000-00007E060000}"/>
    <cellStyle name="Texte explicatif 7 3" xfId="1659" xr:uid="{00000000-0005-0000-0000-00007F060000}"/>
    <cellStyle name="Texte explicatif 8 2" xfId="1660" xr:uid="{00000000-0005-0000-0000-000080060000}"/>
    <cellStyle name="Texte explicatif 8 3" xfId="1661" xr:uid="{00000000-0005-0000-0000-000081060000}"/>
    <cellStyle name="Texte explicatif 9 2" xfId="1662" xr:uid="{00000000-0005-0000-0000-000082060000}"/>
    <cellStyle name="Texte explicatif 9 3" xfId="1663" xr:uid="{00000000-0005-0000-0000-000083060000}"/>
    <cellStyle name="Titre 10 2" xfId="1664" xr:uid="{00000000-0005-0000-0000-000084060000}"/>
    <cellStyle name="Titre 10 3" xfId="1665" xr:uid="{00000000-0005-0000-0000-000085060000}"/>
    <cellStyle name="Titre 11 2" xfId="1666" xr:uid="{00000000-0005-0000-0000-000086060000}"/>
    <cellStyle name="Titre 11 3" xfId="1667" xr:uid="{00000000-0005-0000-0000-000087060000}"/>
    <cellStyle name="Titre 12 2" xfId="1668" xr:uid="{00000000-0005-0000-0000-000088060000}"/>
    <cellStyle name="Titre 12 3" xfId="1669" xr:uid="{00000000-0005-0000-0000-000089060000}"/>
    <cellStyle name="Titre 13 2" xfId="1670" xr:uid="{00000000-0005-0000-0000-00008A060000}"/>
    <cellStyle name="Titre 13 3" xfId="1671" xr:uid="{00000000-0005-0000-0000-00008B060000}"/>
    <cellStyle name="Titre 14 2" xfId="1672" xr:uid="{00000000-0005-0000-0000-00008C060000}"/>
    <cellStyle name="Titre 14 3" xfId="1673" xr:uid="{00000000-0005-0000-0000-00008D060000}"/>
    <cellStyle name="Titre 15 2" xfId="1674" xr:uid="{00000000-0005-0000-0000-00008E060000}"/>
    <cellStyle name="Titre 15 3" xfId="1675" xr:uid="{00000000-0005-0000-0000-00008F060000}"/>
    <cellStyle name="Titre 16 2" xfId="1676" xr:uid="{00000000-0005-0000-0000-000090060000}"/>
    <cellStyle name="Titre 16 3" xfId="1677" xr:uid="{00000000-0005-0000-0000-000091060000}"/>
    <cellStyle name="Titre 17 2" xfId="1678" xr:uid="{00000000-0005-0000-0000-000092060000}"/>
    <cellStyle name="Titre 17 3" xfId="1679" xr:uid="{00000000-0005-0000-0000-000093060000}"/>
    <cellStyle name="Titre 2" xfId="1921" xr:uid="{00000000-0005-0000-0000-0000D1070000}"/>
    <cellStyle name="Titre 2 2" xfId="1680" xr:uid="{00000000-0005-0000-0000-000094060000}"/>
    <cellStyle name="Titre 2 3" xfId="1681" xr:uid="{00000000-0005-0000-0000-000095060000}"/>
    <cellStyle name="Titre 3 2" xfId="1682" xr:uid="{00000000-0005-0000-0000-000096060000}"/>
    <cellStyle name="Titre 3 3" xfId="1683" xr:uid="{00000000-0005-0000-0000-000097060000}"/>
    <cellStyle name="Titre 4 2" xfId="1684" xr:uid="{00000000-0005-0000-0000-000098060000}"/>
    <cellStyle name="Titre 4 3" xfId="1685" xr:uid="{00000000-0005-0000-0000-000099060000}"/>
    <cellStyle name="Titre 5 2" xfId="1686" xr:uid="{00000000-0005-0000-0000-00009A060000}"/>
    <cellStyle name="Titre 5 3" xfId="1687" xr:uid="{00000000-0005-0000-0000-00009B060000}"/>
    <cellStyle name="Titre 6 2" xfId="1688" xr:uid="{00000000-0005-0000-0000-00009C060000}"/>
    <cellStyle name="Titre 6 3" xfId="1689" xr:uid="{00000000-0005-0000-0000-00009D060000}"/>
    <cellStyle name="Titre 7 2" xfId="1690" xr:uid="{00000000-0005-0000-0000-00009E060000}"/>
    <cellStyle name="Titre 7 3" xfId="1691" xr:uid="{00000000-0005-0000-0000-00009F060000}"/>
    <cellStyle name="Titre 8 2" xfId="1692" xr:uid="{00000000-0005-0000-0000-0000A0060000}"/>
    <cellStyle name="Titre 8 3" xfId="1693" xr:uid="{00000000-0005-0000-0000-0000A1060000}"/>
    <cellStyle name="Titre 9 2" xfId="1694" xr:uid="{00000000-0005-0000-0000-0000A2060000}"/>
    <cellStyle name="Titre 9 3" xfId="1695" xr:uid="{00000000-0005-0000-0000-0000A3060000}"/>
    <cellStyle name="Titre 1 10 2" xfId="1696" xr:uid="{00000000-0005-0000-0000-0000A4060000}"/>
    <cellStyle name="Titre 1 10 3" xfId="1697" xr:uid="{00000000-0005-0000-0000-0000A5060000}"/>
    <cellStyle name="Titre 1 11 2" xfId="1698" xr:uid="{00000000-0005-0000-0000-0000A6060000}"/>
    <cellStyle name="Titre 1 11 3" xfId="1699" xr:uid="{00000000-0005-0000-0000-0000A7060000}"/>
    <cellStyle name="Titre 1 12 2" xfId="1700" xr:uid="{00000000-0005-0000-0000-0000A8060000}"/>
    <cellStyle name="Titre 1 12 3" xfId="1701" xr:uid="{00000000-0005-0000-0000-0000A9060000}"/>
    <cellStyle name="Titre 1 13 2" xfId="1702" xr:uid="{00000000-0005-0000-0000-0000AA060000}"/>
    <cellStyle name="Titre 1 13 3" xfId="1703" xr:uid="{00000000-0005-0000-0000-0000AB060000}"/>
    <cellStyle name="Titre 1 14 2" xfId="1704" xr:uid="{00000000-0005-0000-0000-0000AC060000}"/>
    <cellStyle name="Titre 1 14 3" xfId="1705" xr:uid="{00000000-0005-0000-0000-0000AD060000}"/>
    <cellStyle name="Titre 1 15 2" xfId="1706" xr:uid="{00000000-0005-0000-0000-0000AE060000}"/>
    <cellStyle name="Titre 1 15 3" xfId="1707" xr:uid="{00000000-0005-0000-0000-0000AF060000}"/>
    <cellStyle name="Titre 1 16 2" xfId="1708" xr:uid="{00000000-0005-0000-0000-0000B0060000}"/>
    <cellStyle name="Titre 1 16 3" xfId="1709" xr:uid="{00000000-0005-0000-0000-0000B1060000}"/>
    <cellStyle name="Titre 1 17 2" xfId="1710" xr:uid="{00000000-0005-0000-0000-0000B2060000}"/>
    <cellStyle name="Titre 1 17 3" xfId="1711" xr:uid="{00000000-0005-0000-0000-0000B3060000}"/>
    <cellStyle name="Titre 1 2" xfId="1922" xr:uid="{00000000-0005-0000-0000-0000D2070000}"/>
    <cellStyle name="Titre 1 2 2" xfId="1712" xr:uid="{00000000-0005-0000-0000-0000B4060000}"/>
    <cellStyle name="Titre 1 2 3" xfId="1713" xr:uid="{00000000-0005-0000-0000-0000B5060000}"/>
    <cellStyle name="Titre 1 3 2" xfId="1714" xr:uid="{00000000-0005-0000-0000-0000B6060000}"/>
    <cellStyle name="Titre 1 3 3" xfId="1715" xr:uid="{00000000-0005-0000-0000-0000B7060000}"/>
    <cellStyle name="Titre 1 4 2" xfId="1716" xr:uid="{00000000-0005-0000-0000-0000B8060000}"/>
    <cellStyle name="Titre 1 4 3" xfId="1717" xr:uid="{00000000-0005-0000-0000-0000B9060000}"/>
    <cellStyle name="Titre 1 5 2" xfId="1718" xr:uid="{00000000-0005-0000-0000-0000BA060000}"/>
    <cellStyle name="Titre 1 5 3" xfId="1719" xr:uid="{00000000-0005-0000-0000-0000BB060000}"/>
    <cellStyle name="Titre 1 6 2" xfId="1720" xr:uid="{00000000-0005-0000-0000-0000BC060000}"/>
    <cellStyle name="Titre 1 6 3" xfId="1721" xr:uid="{00000000-0005-0000-0000-0000BD060000}"/>
    <cellStyle name="Titre 1 7 2" xfId="1722" xr:uid="{00000000-0005-0000-0000-0000BE060000}"/>
    <cellStyle name="Titre 1 7 3" xfId="1723" xr:uid="{00000000-0005-0000-0000-0000BF060000}"/>
    <cellStyle name="Titre 1 8 2" xfId="1724" xr:uid="{00000000-0005-0000-0000-0000C0060000}"/>
    <cellStyle name="Titre 1 8 3" xfId="1725" xr:uid="{00000000-0005-0000-0000-0000C1060000}"/>
    <cellStyle name="Titre 1 9 2" xfId="1726" xr:uid="{00000000-0005-0000-0000-0000C2060000}"/>
    <cellStyle name="Titre 1 9 3" xfId="1727" xr:uid="{00000000-0005-0000-0000-0000C3060000}"/>
    <cellStyle name="Titre 2 10 2" xfId="1728" xr:uid="{00000000-0005-0000-0000-0000C4060000}"/>
    <cellStyle name="Titre 2 10 3" xfId="1729" xr:uid="{00000000-0005-0000-0000-0000C5060000}"/>
    <cellStyle name="Titre 2 11 2" xfId="1730" xr:uid="{00000000-0005-0000-0000-0000C6060000}"/>
    <cellStyle name="Titre 2 11 3" xfId="1731" xr:uid="{00000000-0005-0000-0000-0000C7060000}"/>
    <cellStyle name="Titre 2 12 2" xfId="1732" xr:uid="{00000000-0005-0000-0000-0000C8060000}"/>
    <cellStyle name="Titre 2 12 3" xfId="1733" xr:uid="{00000000-0005-0000-0000-0000C9060000}"/>
    <cellStyle name="Titre 2 13 2" xfId="1734" xr:uid="{00000000-0005-0000-0000-0000CA060000}"/>
    <cellStyle name="Titre 2 13 3" xfId="1735" xr:uid="{00000000-0005-0000-0000-0000CB060000}"/>
    <cellStyle name="Titre 2 14 2" xfId="1736" xr:uid="{00000000-0005-0000-0000-0000CC060000}"/>
    <cellStyle name="Titre 2 14 3" xfId="1737" xr:uid="{00000000-0005-0000-0000-0000CD060000}"/>
    <cellStyle name="Titre 2 15 2" xfId="1738" xr:uid="{00000000-0005-0000-0000-0000CE060000}"/>
    <cellStyle name="Titre 2 15 3" xfId="1739" xr:uid="{00000000-0005-0000-0000-0000CF060000}"/>
    <cellStyle name="Titre 2 16 2" xfId="1740" xr:uid="{00000000-0005-0000-0000-0000D0060000}"/>
    <cellStyle name="Titre 2 16 3" xfId="1741" xr:uid="{00000000-0005-0000-0000-0000D1060000}"/>
    <cellStyle name="Titre 2 17 2" xfId="1742" xr:uid="{00000000-0005-0000-0000-0000D2060000}"/>
    <cellStyle name="Titre 2 17 3" xfId="1743" xr:uid="{00000000-0005-0000-0000-0000D3060000}"/>
    <cellStyle name="Titre 2 2" xfId="1923" xr:uid="{00000000-0005-0000-0000-0000D3070000}"/>
    <cellStyle name="Titre 2 2 2" xfId="1744" xr:uid="{00000000-0005-0000-0000-0000D4060000}"/>
    <cellStyle name="Titre 2 2 3" xfId="1745" xr:uid="{00000000-0005-0000-0000-0000D5060000}"/>
    <cellStyle name="Titre 2 3 2" xfId="1746" xr:uid="{00000000-0005-0000-0000-0000D6060000}"/>
    <cellStyle name="Titre 2 3 3" xfId="1747" xr:uid="{00000000-0005-0000-0000-0000D7060000}"/>
    <cellStyle name="Titre 2 4 2" xfId="1748" xr:uid="{00000000-0005-0000-0000-0000D8060000}"/>
    <cellStyle name="Titre 2 4 3" xfId="1749" xr:uid="{00000000-0005-0000-0000-0000D9060000}"/>
    <cellStyle name="Titre 2 5 2" xfId="1750" xr:uid="{00000000-0005-0000-0000-0000DA060000}"/>
    <cellStyle name="Titre 2 5 3" xfId="1751" xr:uid="{00000000-0005-0000-0000-0000DB060000}"/>
    <cellStyle name="Titre 2 6 2" xfId="1752" xr:uid="{00000000-0005-0000-0000-0000DC060000}"/>
    <cellStyle name="Titre 2 6 3" xfId="1753" xr:uid="{00000000-0005-0000-0000-0000DD060000}"/>
    <cellStyle name="Titre 2 7 2" xfId="1754" xr:uid="{00000000-0005-0000-0000-0000DE060000}"/>
    <cellStyle name="Titre 2 7 3" xfId="1755" xr:uid="{00000000-0005-0000-0000-0000DF060000}"/>
    <cellStyle name="Titre 2 8 2" xfId="1756" xr:uid="{00000000-0005-0000-0000-0000E0060000}"/>
    <cellStyle name="Titre 2 8 3" xfId="1757" xr:uid="{00000000-0005-0000-0000-0000E1060000}"/>
    <cellStyle name="Titre 2 9 2" xfId="1758" xr:uid="{00000000-0005-0000-0000-0000E2060000}"/>
    <cellStyle name="Titre 2 9 3" xfId="1759" xr:uid="{00000000-0005-0000-0000-0000E3060000}"/>
    <cellStyle name="Titre 3 10 2" xfId="1760" xr:uid="{00000000-0005-0000-0000-0000E4060000}"/>
    <cellStyle name="Titre 3 10 3" xfId="1761" xr:uid="{00000000-0005-0000-0000-0000E5060000}"/>
    <cellStyle name="Titre 3 11 2" xfId="1762" xr:uid="{00000000-0005-0000-0000-0000E6060000}"/>
    <cellStyle name="Titre 3 11 3" xfId="1763" xr:uid="{00000000-0005-0000-0000-0000E7060000}"/>
    <cellStyle name="Titre 3 12 2" xfId="1764" xr:uid="{00000000-0005-0000-0000-0000E8060000}"/>
    <cellStyle name="Titre 3 12 3" xfId="1765" xr:uid="{00000000-0005-0000-0000-0000E9060000}"/>
    <cellStyle name="Titre 3 13 2" xfId="1766" xr:uid="{00000000-0005-0000-0000-0000EA060000}"/>
    <cellStyle name="Titre 3 13 3" xfId="1767" xr:uid="{00000000-0005-0000-0000-0000EB060000}"/>
    <cellStyle name="Titre 3 14 2" xfId="1768" xr:uid="{00000000-0005-0000-0000-0000EC060000}"/>
    <cellStyle name="Titre 3 14 3" xfId="1769" xr:uid="{00000000-0005-0000-0000-0000ED060000}"/>
    <cellStyle name="Titre 3 15 2" xfId="1770" xr:uid="{00000000-0005-0000-0000-0000EE060000}"/>
    <cellStyle name="Titre 3 15 3" xfId="1771" xr:uid="{00000000-0005-0000-0000-0000EF060000}"/>
    <cellStyle name="Titre 3 16 2" xfId="1772" xr:uid="{00000000-0005-0000-0000-0000F0060000}"/>
    <cellStyle name="Titre 3 16 3" xfId="1773" xr:uid="{00000000-0005-0000-0000-0000F1060000}"/>
    <cellStyle name="Titre 3 17 2" xfId="1774" xr:uid="{00000000-0005-0000-0000-0000F2060000}"/>
    <cellStyle name="Titre 3 17 3" xfId="1775" xr:uid="{00000000-0005-0000-0000-0000F3060000}"/>
    <cellStyle name="Titre 3 2" xfId="1924" xr:uid="{00000000-0005-0000-0000-0000D4070000}"/>
    <cellStyle name="Titre 3 2 2" xfId="1776" xr:uid="{00000000-0005-0000-0000-0000F4060000}"/>
    <cellStyle name="Titre 3 2 3" xfId="1777" xr:uid="{00000000-0005-0000-0000-0000F5060000}"/>
    <cellStyle name="Titre 3 3 2" xfId="1778" xr:uid="{00000000-0005-0000-0000-0000F6060000}"/>
    <cellStyle name="Titre 3 3 3" xfId="1779" xr:uid="{00000000-0005-0000-0000-0000F7060000}"/>
    <cellStyle name="Titre 3 4 2" xfId="1780" xr:uid="{00000000-0005-0000-0000-0000F8060000}"/>
    <cellStyle name="Titre 3 4 3" xfId="1781" xr:uid="{00000000-0005-0000-0000-0000F9060000}"/>
    <cellStyle name="Titre 3 5 2" xfId="1782" xr:uid="{00000000-0005-0000-0000-0000FA060000}"/>
    <cellStyle name="Titre 3 5 3" xfId="1783" xr:uid="{00000000-0005-0000-0000-0000FB060000}"/>
    <cellStyle name="Titre 3 6 2" xfId="1784" xr:uid="{00000000-0005-0000-0000-0000FC060000}"/>
    <cellStyle name="Titre 3 6 3" xfId="1785" xr:uid="{00000000-0005-0000-0000-0000FD060000}"/>
    <cellStyle name="Titre 3 7 2" xfId="1786" xr:uid="{00000000-0005-0000-0000-0000FE060000}"/>
    <cellStyle name="Titre 3 7 3" xfId="1787" xr:uid="{00000000-0005-0000-0000-0000FF060000}"/>
    <cellStyle name="Titre 3 8 2" xfId="1788" xr:uid="{00000000-0005-0000-0000-000000070000}"/>
    <cellStyle name="Titre 3 8 3" xfId="1789" xr:uid="{00000000-0005-0000-0000-000001070000}"/>
    <cellStyle name="Titre 3 9 2" xfId="1790" xr:uid="{00000000-0005-0000-0000-000002070000}"/>
    <cellStyle name="Titre 3 9 3" xfId="1791" xr:uid="{00000000-0005-0000-0000-000003070000}"/>
    <cellStyle name="Titre 4 10 2" xfId="1792" xr:uid="{00000000-0005-0000-0000-000004070000}"/>
    <cellStyle name="Titre 4 10 3" xfId="1793" xr:uid="{00000000-0005-0000-0000-000005070000}"/>
    <cellStyle name="Titre 4 11 2" xfId="1794" xr:uid="{00000000-0005-0000-0000-000006070000}"/>
    <cellStyle name="Titre 4 11 3" xfId="1795" xr:uid="{00000000-0005-0000-0000-000007070000}"/>
    <cellStyle name="Titre 4 12 2" xfId="1796" xr:uid="{00000000-0005-0000-0000-000008070000}"/>
    <cellStyle name="Titre 4 12 3" xfId="1797" xr:uid="{00000000-0005-0000-0000-000009070000}"/>
    <cellStyle name="Titre 4 13 2" xfId="1798" xr:uid="{00000000-0005-0000-0000-00000A070000}"/>
    <cellStyle name="Titre 4 13 3" xfId="1799" xr:uid="{00000000-0005-0000-0000-00000B070000}"/>
    <cellStyle name="Titre 4 14 2" xfId="1800" xr:uid="{00000000-0005-0000-0000-00000C070000}"/>
    <cellStyle name="Titre 4 14 3" xfId="1801" xr:uid="{00000000-0005-0000-0000-00000D070000}"/>
    <cellStyle name="Titre 4 15 2" xfId="1802" xr:uid="{00000000-0005-0000-0000-00000E070000}"/>
    <cellStyle name="Titre 4 15 3" xfId="1803" xr:uid="{00000000-0005-0000-0000-00000F070000}"/>
    <cellStyle name="Titre 4 16 2" xfId="1804" xr:uid="{00000000-0005-0000-0000-000010070000}"/>
    <cellStyle name="Titre 4 16 3" xfId="1805" xr:uid="{00000000-0005-0000-0000-000011070000}"/>
    <cellStyle name="Titre 4 17 2" xfId="1806" xr:uid="{00000000-0005-0000-0000-000012070000}"/>
    <cellStyle name="Titre 4 17 3" xfId="1807" xr:uid="{00000000-0005-0000-0000-000013070000}"/>
    <cellStyle name="Titre 4 2" xfId="1925" xr:uid="{00000000-0005-0000-0000-0000D5070000}"/>
    <cellStyle name="Titre 4 2 2" xfId="1808" xr:uid="{00000000-0005-0000-0000-000014070000}"/>
    <cellStyle name="Titre 4 2 3" xfId="1809" xr:uid="{00000000-0005-0000-0000-000015070000}"/>
    <cellStyle name="Titre 4 3 2" xfId="1810" xr:uid="{00000000-0005-0000-0000-000016070000}"/>
    <cellStyle name="Titre 4 3 3" xfId="1811" xr:uid="{00000000-0005-0000-0000-000017070000}"/>
    <cellStyle name="Titre 4 4 2" xfId="1812" xr:uid="{00000000-0005-0000-0000-000018070000}"/>
    <cellStyle name="Titre 4 4 3" xfId="1813" xr:uid="{00000000-0005-0000-0000-000019070000}"/>
    <cellStyle name="Titre 4 5 2" xfId="1814" xr:uid="{00000000-0005-0000-0000-00001A070000}"/>
    <cellStyle name="Titre 4 5 3" xfId="1815" xr:uid="{00000000-0005-0000-0000-00001B070000}"/>
    <cellStyle name="Titre 4 6 2" xfId="1816" xr:uid="{00000000-0005-0000-0000-00001C070000}"/>
    <cellStyle name="Titre 4 6 3" xfId="1817" xr:uid="{00000000-0005-0000-0000-00001D070000}"/>
    <cellStyle name="Titre 4 7 2" xfId="1818" xr:uid="{00000000-0005-0000-0000-00001E070000}"/>
    <cellStyle name="Titre 4 7 3" xfId="1819" xr:uid="{00000000-0005-0000-0000-00001F070000}"/>
    <cellStyle name="Titre 4 8 2" xfId="1820" xr:uid="{00000000-0005-0000-0000-000020070000}"/>
    <cellStyle name="Titre 4 8 3" xfId="1821" xr:uid="{00000000-0005-0000-0000-000021070000}"/>
    <cellStyle name="Titre 4 9 2" xfId="1822" xr:uid="{00000000-0005-0000-0000-000022070000}"/>
    <cellStyle name="Titre 4 9 3" xfId="1823" xr:uid="{00000000-0005-0000-0000-000023070000}"/>
    <cellStyle name="Total 10 2" xfId="1824" xr:uid="{00000000-0005-0000-0000-000024070000}"/>
    <cellStyle name="Total 10 3" xfId="1825" xr:uid="{00000000-0005-0000-0000-000025070000}"/>
    <cellStyle name="Total 11 2" xfId="1826" xr:uid="{00000000-0005-0000-0000-000026070000}"/>
    <cellStyle name="Total 11 3" xfId="1827" xr:uid="{00000000-0005-0000-0000-000027070000}"/>
    <cellStyle name="Total 12 2" xfId="1828" xr:uid="{00000000-0005-0000-0000-000028070000}"/>
    <cellStyle name="Total 12 3" xfId="1829" xr:uid="{00000000-0005-0000-0000-000029070000}"/>
    <cellStyle name="Total 13 2" xfId="1830" xr:uid="{00000000-0005-0000-0000-00002A070000}"/>
    <cellStyle name="Total 13 3" xfId="1831" xr:uid="{00000000-0005-0000-0000-00002B070000}"/>
    <cellStyle name="Total 14 2" xfId="1832" xr:uid="{00000000-0005-0000-0000-00002C070000}"/>
    <cellStyle name="Total 14 3" xfId="1833" xr:uid="{00000000-0005-0000-0000-00002D070000}"/>
    <cellStyle name="Total 15 2" xfId="1834" xr:uid="{00000000-0005-0000-0000-00002E070000}"/>
    <cellStyle name="Total 15 3" xfId="1835" xr:uid="{00000000-0005-0000-0000-00002F070000}"/>
    <cellStyle name="Total 16 2" xfId="1836" xr:uid="{00000000-0005-0000-0000-000030070000}"/>
    <cellStyle name="Total 16 3" xfId="1837" xr:uid="{00000000-0005-0000-0000-000031070000}"/>
    <cellStyle name="Total 17 2" xfId="1838" xr:uid="{00000000-0005-0000-0000-000032070000}"/>
    <cellStyle name="Total 17 3" xfId="1839" xr:uid="{00000000-0005-0000-0000-000033070000}"/>
    <cellStyle name="Total 2" xfId="1937" xr:uid="{00000000-0005-0000-0000-0000D6070000}"/>
    <cellStyle name="Total 2 2" xfId="1840" xr:uid="{00000000-0005-0000-0000-000034070000}"/>
    <cellStyle name="Total 2 3" xfId="1841" xr:uid="{00000000-0005-0000-0000-000035070000}"/>
    <cellStyle name="Total 3 2" xfId="1842" xr:uid="{00000000-0005-0000-0000-000036070000}"/>
    <cellStyle name="Total 3 3" xfId="1843" xr:uid="{00000000-0005-0000-0000-000037070000}"/>
    <cellStyle name="Total 4 2" xfId="1844" xr:uid="{00000000-0005-0000-0000-000038070000}"/>
    <cellStyle name="Total 4 3" xfId="1845" xr:uid="{00000000-0005-0000-0000-000039070000}"/>
    <cellStyle name="Total 5 2" xfId="1846" xr:uid="{00000000-0005-0000-0000-00003A070000}"/>
    <cellStyle name="Total 5 3" xfId="1847" xr:uid="{00000000-0005-0000-0000-00003B070000}"/>
    <cellStyle name="Total 6 2" xfId="1848" xr:uid="{00000000-0005-0000-0000-00003C070000}"/>
    <cellStyle name="Total 6 3" xfId="1849" xr:uid="{00000000-0005-0000-0000-00003D070000}"/>
    <cellStyle name="Total 7 2" xfId="1850" xr:uid="{00000000-0005-0000-0000-00003E070000}"/>
    <cellStyle name="Total 7 3" xfId="1851" xr:uid="{00000000-0005-0000-0000-00003F070000}"/>
    <cellStyle name="Total 8 2" xfId="1852" xr:uid="{00000000-0005-0000-0000-000040070000}"/>
    <cellStyle name="Total 8 3" xfId="1853" xr:uid="{00000000-0005-0000-0000-000041070000}"/>
    <cellStyle name="Total 9 2" xfId="1854" xr:uid="{00000000-0005-0000-0000-000042070000}"/>
    <cellStyle name="Total 9 3" xfId="1855" xr:uid="{00000000-0005-0000-0000-000043070000}"/>
    <cellStyle name="Vérification 10 2" xfId="1856" xr:uid="{00000000-0005-0000-0000-000044070000}"/>
    <cellStyle name="Vérification 10 3" xfId="1857" xr:uid="{00000000-0005-0000-0000-000045070000}"/>
    <cellStyle name="Vérification 11 2" xfId="1858" xr:uid="{00000000-0005-0000-0000-000046070000}"/>
    <cellStyle name="Vérification 11 3" xfId="1859" xr:uid="{00000000-0005-0000-0000-000047070000}"/>
    <cellStyle name="Vérification 12 2" xfId="1860" xr:uid="{00000000-0005-0000-0000-000048070000}"/>
    <cellStyle name="Vérification 12 3" xfId="1861" xr:uid="{00000000-0005-0000-0000-000049070000}"/>
    <cellStyle name="Vérification 13 2" xfId="1862" xr:uid="{00000000-0005-0000-0000-00004A070000}"/>
    <cellStyle name="Vérification 13 3" xfId="1863" xr:uid="{00000000-0005-0000-0000-00004B070000}"/>
    <cellStyle name="Vérification 14 2" xfId="1864" xr:uid="{00000000-0005-0000-0000-00004C070000}"/>
    <cellStyle name="Vérification 14 3" xfId="1865" xr:uid="{00000000-0005-0000-0000-00004D070000}"/>
    <cellStyle name="Vérification 15 2" xfId="1866" xr:uid="{00000000-0005-0000-0000-00004E070000}"/>
    <cellStyle name="Vérification 15 3" xfId="1867" xr:uid="{00000000-0005-0000-0000-00004F070000}"/>
    <cellStyle name="Vérification 16 2" xfId="1868" xr:uid="{00000000-0005-0000-0000-000050070000}"/>
    <cellStyle name="Vérification 16 3" xfId="1869" xr:uid="{00000000-0005-0000-0000-000051070000}"/>
    <cellStyle name="Vérification 17 2" xfId="1870" xr:uid="{00000000-0005-0000-0000-000052070000}"/>
    <cellStyle name="Vérification 17 3" xfId="1871" xr:uid="{00000000-0005-0000-0000-000053070000}"/>
    <cellStyle name="Vérification 2" xfId="1933" xr:uid="{00000000-0005-0000-0000-0000D7070000}"/>
    <cellStyle name="Vérification 2 2" xfId="1872" xr:uid="{00000000-0005-0000-0000-000054070000}"/>
    <cellStyle name="Vérification 2 3" xfId="1873" xr:uid="{00000000-0005-0000-0000-000055070000}"/>
    <cellStyle name="Vérification 3 2" xfId="1874" xr:uid="{00000000-0005-0000-0000-000056070000}"/>
    <cellStyle name="Vérification 3 3" xfId="1875" xr:uid="{00000000-0005-0000-0000-000057070000}"/>
    <cellStyle name="Vérification 4 2" xfId="1876" xr:uid="{00000000-0005-0000-0000-000058070000}"/>
    <cellStyle name="Vérification 4 3" xfId="1877" xr:uid="{00000000-0005-0000-0000-000059070000}"/>
    <cellStyle name="Vérification 5 2" xfId="1878" xr:uid="{00000000-0005-0000-0000-00005A070000}"/>
    <cellStyle name="Vérification 5 3" xfId="1879" xr:uid="{00000000-0005-0000-0000-00005B070000}"/>
    <cellStyle name="Vérification 6 2" xfId="1880" xr:uid="{00000000-0005-0000-0000-00005C070000}"/>
    <cellStyle name="Vérification 6 3" xfId="1881" xr:uid="{00000000-0005-0000-0000-00005D070000}"/>
    <cellStyle name="Vérification 7 2" xfId="1882" xr:uid="{00000000-0005-0000-0000-00005E070000}"/>
    <cellStyle name="Vérification 7 3" xfId="1883" xr:uid="{00000000-0005-0000-0000-00005F070000}"/>
    <cellStyle name="Vérification 8 2" xfId="1884" xr:uid="{00000000-0005-0000-0000-000060070000}"/>
    <cellStyle name="Vérification 8 3" xfId="1885" xr:uid="{00000000-0005-0000-0000-000061070000}"/>
    <cellStyle name="Vérification 9 2" xfId="1886" xr:uid="{00000000-0005-0000-0000-000062070000}"/>
    <cellStyle name="Vérification 9 3" xfId="1887" xr:uid="{00000000-0005-0000-0000-000063070000}"/>
    <cellStyle name="好" xfId="1888" xr:uid="{00000000-0005-0000-0000-000064070000}"/>
    <cellStyle name="差" xfId="1889" xr:uid="{00000000-0005-0000-0000-000065070000}"/>
    <cellStyle name="常规_Copy of Reporting Package - ZEITI 2009 - Final" xfId="1890" xr:uid="{00000000-0005-0000-0000-000066070000}"/>
    <cellStyle name="强调文字颜色 1" xfId="1891" xr:uid="{00000000-0005-0000-0000-000067070000}"/>
    <cellStyle name="强调文字颜色 2" xfId="1892" xr:uid="{00000000-0005-0000-0000-000068070000}"/>
    <cellStyle name="强调文字颜色 3" xfId="1893" xr:uid="{00000000-0005-0000-0000-000069070000}"/>
    <cellStyle name="强调文字颜色 4" xfId="1894" xr:uid="{00000000-0005-0000-0000-00006A070000}"/>
    <cellStyle name="强调文字颜色 5" xfId="1895" xr:uid="{00000000-0005-0000-0000-00006B070000}"/>
    <cellStyle name="强调文字颜色 6" xfId="1896" xr:uid="{00000000-0005-0000-0000-00006C070000}"/>
    <cellStyle name="标题" xfId="1897" xr:uid="{00000000-0005-0000-0000-00006D070000}"/>
    <cellStyle name="标题 1" xfId="1898" xr:uid="{00000000-0005-0000-0000-00006E070000}"/>
    <cellStyle name="标题 2" xfId="1899" xr:uid="{00000000-0005-0000-0000-00006F070000}"/>
    <cellStyle name="标题 3" xfId="1900" xr:uid="{00000000-0005-0000-0000-000070070000}"/>
    <cellStyle name="标题 4" xfId="1901" xr:uid="{00000000-0005-0000-0000-000071070000}"/>
    <cellStyle name="检查单元格" xfId="1902" xr:uid="{00000000-0005-0000-0000-000072070000}"/>
    <cellStyle name="汇总" xfId="1903" xr:uid="{00000000-0005-0000-0000-000073070000}"/>
    <cellStyle name="注释" xfId="1904" xr:uid="{00000000-0005-0000-0000-000074070000}"/>
    <cellStyle name="解释性文本" xfId="1905" xr:uid="{00000000-0005-0000-0000-000075070000}"/>
    <cellStyle name="警告文本" xfId="1906" xr:uid="{00000000-0005-0000-0000-000076070000}"/>
    <cellStyle name="计算" xfId="1907" xr:uid="{00000000-0005-0000-0000-000077070000}"/>
    <cellStyle name="输入" xfId="1908" xr:uid="{00000000-0005-0000-0000-000078070000}"/>
    <cellStyle name="输出" xfId="1909" xr:uid="{00000000-0005-0000-0000-000079070000}"/>
    <cellStyle name="适中" xfId="1910" xr:uid="{00000000-0005-0000-0000-00007A070000}"/>
    <cellStyle name="链接单元格" xfId="1911" xr:uid="{00000000-0005-0000-0000-00007B070000}"/>
  </cellStyles>
  <dxfs count="6">
    <dxf>
      <font>
        <b/>
        <i val="0"/>
      </font>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pivotCacheDefinition" Target="pivotCache/pivotCacheDefinition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yadi/Documents/13_MS%20''Projects''/11-UK%20(EITI)/02-%20Workings/03-Database%20v1/EITI%20UK%20Reconciliation%20database_1501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oore%20Stephens\03-%20Missions\2014\32-%20Nigeria%20(EITI)%20-%20Sep\04-%20Issues\02-%20Reconciliation%20Report\01-%20Draft\2012\V3\11-%20Reconciliation%20database%20-%20NEITI%202012%20(KG%20meeting%20day%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ayadi/AppData/Roaming/Skype/My%20Skype%20Received%20Files/01-%20Received%20documents/Companies/38-%20BG%20International%20Ltd/TEITI%20Report%20Year%20Ended%2030%20June%20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oore%20Stephens\03-%20Missions\2014\32-%20Nigeria%20(EITI)%20-%20Sep\04-%20Issues\02-%20Reconciliation%20Report\01-%20Draft\2012\V3\10-%20Reconciliation%20database%20-%20NEITI%202013%20after%20adjusting%20scope%20of%20companies%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02-%20Missions\18-%20NEITI\08-%20KG\13-%20Reconciliation%20database%20-%20NEITI%202012%20(KG%20meeting%20da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eco"/>
      <sheetName val="Timeline 1015"/>
      <sheetName val="Password"/>
      <sheetName val="FP"/>
      <sheetName val="Milestone"/>
      <sheetName val="WP"/>
      <sheetName val="RfD (1)"/>
      <sheetName val="10 Companies"/>
      <sheetName val="Abbrev"/>
      <sheetName val="Lists"/>
      <sheetName val="Companies"/>
      <sheetName val="Taxes"/>
      <sheetName val="Coverage"/>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C (65)"/>
      <sheetName val="C (66)"/>
      <sheetName val="C (67)"/>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C (101)"/>
      <sheetName val="C (102)"/>
      <sheetName val="C (103)"/>
      <sheetName val="C (104)"/>
      <sheetName val="C (105)"/>
      <sheetName val="C (106)"/>
      <sheetName val="C (107)"/>
      <sheetName val="C (108)"/>
      <sheetName val="C (109)"/>
      <sheetName val="C (110)"/>
      <sheetName val="C (111)"/>
      <sheetName val="C (112)"/>
      <sheetName val="C (113)"/>
      <sheetName val="C (114)"/>
      <sheetName val="C (115)"/>
      <sheetName val="C (116)"/>
      <sheetName val="C (117)"/>
      <sheetName val="C (118)"/>
      <sheetName val="C (119)"/>
      <sheetName val="C (120)"/>
      <sheetName val="C (121)"/>
      <sheetName val="C (122)"/>
      <sheetName val="C (123)"/>
      <sheetName val="C (124)"/>
      <sheetName val="C (125)"/>
      <sheetName val="C (126)"/>
      <sheetName val="C (127)"/>
      <sheetName val="C (128)"/>
      <sheetName val="C (129)"/>
      <sheetName val="C (130)"/>
      <sheetName val="C (131)"/>
      <sheetName val="C (132)"/>
      <sheetName val="C (133)"/>
      <sheetName val="C (134)"/>
      <sheetName val="C (135)"/>
      <sheetName val="C (136)"/>
      <sheetName val="C (137)"/>
      <sheetName val="C (138)"/>
      <sheetName val="C (139)"/>
      <sheetName val="C (140)"/>
      <sheetName val="C (141)"/>
      <sheetName val="C (142)"/>
      <sheetName val="C (143)"/>
      <sheetName val="C (144)"/>
      <sheetName val="C (145)"/>
      <sheetName val="C (146)"/>
      <sheetName val="C (147)"/>
      <sheetName val="C (148)"/>
      <sheetName val="C (149)"/>
      <sheetName val="C (150)"/>
      <sheetName val="C (151)"/>
      <sheetName val="C (152)"/>
      <sheetName val="C (153)"/>
      <sheetName val="C (154)"/>
      <sheetName val="C (155)"/>
      <sheetName val="C (156)"/>
      <sheetName val="C (157)"/>
      <sheetName val="C (158)"/>
      <sheetName val="C (159)"/>
      <sheetName val="C (160)"/>
      <sheetName val="C (161)"/>
      <sheetName val="C (162)"/>
      <sheetName val="C (163)"/>
      <sheetName val="C (164)"/>
      <sheetName val="C (165)"/>
      <sheetName val="C (166)"/>
      <sheetName val="C (167)"/>
      <sheetName val="C (168)"/>
      <sheetName val="C (169)"/>
      <sheetName val="C (170)"/>
      <sheetName val="C (171)"/>
      <sheetName val="C (172)"/>
      <sheetName val="C (173)"/>
      <sheetName val="C (174)"/>
      <sheetName val="C (175)"/>
      <sheetName val="C (176)"/>
      <sheetName val="C (177)"/>
      <sheetName val="C (178)"/>
      <sheetName val="C (179)"/>
      <sheetName val="C (180)"/>
      <sheetName val="C (181)"/>
      <sheetName val="C (182)"/>
      <sheetName val="C (183)"/>
      <sheetName val="C (184)"/>
      <sheetName val="C (185)"/>
      <sheetName val="C (186)"/>
      <sheetName val="C (187)"/>
      <sheetName val="C (188)"/>
      <sheetName val="C (189)"/>
      <sheetName val="C (190)"/>
      <sheetName val="C (191)"/>
      <sheetName val="C (192)"/>
      <sheetName val="C (193)"/>
      <sheetName val="C (194)"/>
      <sheetName val="C (195)"/>
      <sheetName val="C (196)"/>
      <sheetName val="C (197)"/>
      <sheetName val="C (198)"/>
      <sheetName val="C (199)"/>
      <sheetName val="C (200)"/>
      <sheetName val="C (201)"/>
      <sheetName val="C (202)"/>
      <sheetName val="C (203)"/>
      <sheetName val="C (204)"/>
      <sheetName val="C (205)"/>
      <sheetName val="C (206)"/>
      <sheetName val="C (207)"/>
      <sheetName val="C (208)"/>
      <sheetName val="C (209)"/>
      <sheetName val="C (210)"/>
      <sheetName val="C (211)"/>
      <sheetName val="C (212)"/>
      <sheetName val="C (213)"/>
      <sheetName val="C (214)"/>
      <sheetName val="C (215)"/>
      <sheetName val="C (216)"/>
      <sheetName val="C (217)"/>
      <sheetName val="C (218)"/>
      <sheetName val="C (219)"/>
      <sheetName val="C (220)"/>
      <sheetName val="Results"/>
      <sheetName val="Reporting by Comp"/>
      <sheetName val="Reporting by tax"/>
      <sheetName val="Total Adjust"/>
      <sheetName val="Adjust per Comp (C)"/>
      <sheetName val="Adjust per Comp (Gov)"/>
      <sheetName val="Adjust per Tax (C)"/>
      <sheetName val="Adjust per Tax (Gov)"/>
      <sheetName val="Unrec diff Tax"/>
      <sheetName val="Unrec diff Comp"/>
      <sheetName val="Analysis activity"/>
      <sheetName val="Analysis comp"/>
      <sheetName val="Analysis tax"/>
      <sheetName val="Analysis GA"/>
      <sheetName val="Sub-Groups"/>
      <sheetName val="timeline"/>
      <sheetName val="EITI"/>
      <sheetName val="Objectives"/>
      <sheetName val="01"/>
      <sheetName val="02"/>
      <sheetName val="03"/>
      <sheetName val="04"/>
      <sheetName val="05"/>
      <sheetName val="06"/>
      <sheetName val="07"/>
      <sheetName val="08 OG&amp;M"/>
      <sheetName val="08 OG"/>
      <sheetName val="08 M"/>
      <sheetName val="08 OG SCOPE"/>
      <sheetName val="08 M SCOPE"/>
      <sheetName val="08 OG&amp;M Included"/>
      <sheetName val="09"/>
      <sheetName val="10"/>
      <sheetName val="11"/>
      <sheetName val="12"/>
      <sheetName val="13"/>
      <sheetName val="14"/>
      <sheetName val="15"/>
      <sheetName val="16"/>
      <sheetName val="17"/>
      <sheetName val="18"/>
      <sheetName val="19"/>
      <sheetName val="20"/>
      <sheetName val="21"/>
      <sheetName val="22"/>
    </sheetNames>
    <sheetDataSet>
      <sheetData sheetId="0"/>
      <sheetData sheetId="1"/>
      <sheetData sheetId="2"/>
      <sheetData sheetId="3"/>
      <sheetData sheetId="4"/>
      <sheetData sheetId="5"/>
      <sheetData sheetId="6"/>
      <sheetData sheetId="7"/>
      <sheetData sheetId="8"/>
      <sheetData sheetId="9"/>
      <sheetData sheetId="10">
        <row r="7">
          <cell r="A7" t="str">
            <v>1- Corporation Tax</v>
          </cell>
        </row>
        <row r="8">
          <cell r="A8" t="str">
            <v>2- Ring Fence CT and Supplementary Charge (RFCT &amp; SC)</v>
          </cell>
        </row>
        <row r="9">
          <cell r="A9" t="str">
            <v>3- Mainstream CT</v>
          </cell>
        </row>
        <row r="10">
          <cell r="A10" t="str">
            <v>4- Petroleum Revenue Tax (PRT)</v>
          </cell>
        </row>
        <row r="11">
          <cell r="A11" t="str">
            <v>5- Petroleum Licence Fees</v>
          </cell>
        </row>
        <row r="12">
          <cell r="A12" t="str">
            <v>6- Payments to the Crown Estate</v>
          </cell>
        </row>
        <row r="13">
          <cell r="A13" t="str">
            <v>7- Coal Authority Licensing and Permissions Charges</v>
          </cell>
        </row>
        <row r="14">
          <cell r="A14" t="str">
            <v>8- Section 106 (Town and Country Planning Act 1990) Payments</v>
          </cell>
        </row>
        <row r="18">
          <cell r="A18" t="str">
            <v>Tax paid not reported</v>
          </cell>
        </row>
        <row r="19">
          <cell r="A19" t="str">
            <v>Tax paid reported but outside the period covered</v>
          </cell>
        </row>
        <row r="20">
          <cell r="A20" t="str">
            <v>Tax paid reported but outside the reconciliation scope</v>
          </cell>
        </row>
        <row r="21">
          <cell r="A21" t="str">
            <v>Tax amount incorrectly reported</v>
          </cell>
        </row>
        <row r="22">
          <cell r="A22" t="str">
            <v>Tax reported but not paid</v>
          </cell>
        </row>
        <row r="23">
          <cell r="A23" t="str">
            <v>Tax paid to other Government entity</v>
          </cell>
        </row>
        <row r="24">
          <cell r="A24" t="str">
            <v>Tax incorrectly classified</v>
          </cell>
        </row>
        <row r="25">
          <cell r="A25" t="str">
            <v>Tax paid on other identification number</v>
          </cell>
        </row>
        <row r="26">
          <cell r="A26" t="str">
            <v>Exchange rate difference</v>
          </cell>
        </row>
        <row r="30">
          <cell r="A30" t="str">
            <v>Tax received not reported</v>
          </cell>
        </row>
        <row r="31">
          <cell r="A31" t="str">
            <v>Tax received reported but outside the period covered</v>
          </cell>
        </row>
        <row r="32">
          <cell r="A32" t="str">
            <v>Tax received reported but outside the reconciliation scope</v>
          </cell>
        </row>
        <row r="33">
          <cell r="A33" t="str">
            <v>Tax amount incorrectly reported</v>
          </cell>
        </row>
        <row r="34">
          <cell r="A34" t="str">
            <v>Tax reported but not received</v>
          </cell>
        </row>
        <row r="35">
          <cell r="A35" t="str">
            <v>Tax incorrectly classified</v>
          </cell>
        </row>
        <row r="36">
          <cell r="A36" t="str">
            <v>Tax received on other identification number</v>
          </cell>
        </row>
        <row r="37">
          <cell r="A37" t="str">
            <v>Exchange rate difference</v>
          </cell>
        </row>
        <row r="41">
          <cell r="A41" t="str">
            <v>Reporting template not submitted by the extractive company</v>
          </cell>
        </row>
        <row r="42">
          <cell r="A42" t="str">
            <v>Reporting template not submitted by the Govt Body</v>
          </cell>
        </row>
        <row r="43">
          <cell r="A43" t="str">
            <v>Supporting documents do not match extractive company report</v>
          </cell>
        </row>
        <row r="44">
          <cell r="A44" t="str">
            <v>Supporting documents do not match Govt Body report</v>
          </cell>
        </row>
        <row r="45">
          <cell r="A45" t="str">
            <v>Missing extractive company detail by payment</v>
          </cell>
        </row>
        <row r="46">
          <cell r="A46" t="str">
            <v>Missing Govt Body detail by payment</v>
          </cell>
        </row>
        <row r="47">
          <cell r="A47" t="str">
            <v>Tax not reported by the extractive company</v>
          </cell>
        </row>
        <row r="48">
          <cell r="A48" t="str">
            <v>Tax not reported by the Govt Body</v>
          </cell>
        </row>
        <row r="49">
          <cell r="A49" t="str">
            <v>Tax paid to Government Agency not selected in the reconciliation scope</v>
          </cell>
        </row>
        <row r="50">
          <cell r="A50" t="str">
            <v>Exchange rate difference</v>
          </cell>
        </row>
        <row r="51">
          <cell r="A51" t="str">
            <v>Non-material difference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ompanies info"/>
      <sheetName val="Licences"/>
      <sheetName val="C (1)"/>
      <sheetName val="C (61)"/>
      <sheetName val="C (57)"/>
      <sheetName val="C (67)"/>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8)"/>
      <sheetName val="C (59)"/>
      <sheetName val="C (60)"/>
      <sheetName val="C (62)"/>
      <sheetName val="C (63)"/>
      <sheetName val="C (64)"/>
      <sheetName val="C (65)"/>
      <sheetName val="C (66)"/>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e comparison"/>
      <sheetName val="Social contribution"/>
    </sheetNames>
    <sheetDataSet>
      <sheetData sheetId="0"/>
      <sheetData sheetId="1"/>
      <sheetData sheetId="2"/>
      <sheetData sheetId="3">
        <row r="80">
          <cell r="A80" t="str">
            <v>Tax paid not reported</v>
          </cell>
        </row>
        <row r="81">
          <cell r="A81" t="str">
            <v>Tax paid reported but outside the period covered</v>
          </cell>
        </row>
        <row r="82">
          <cell r="A82" t="str">
            <v>Tax paid reported but outside the reconciliation scope</v>
          </cell>
        </row>
        <row r="83">
          <cell r="A83" t="str">
            <v>Tax amount incorrectly reported</v>
          </cell>
        </row>
        <row r="84">
          <cell r="A84" t="str">
            <v>Tax reported but not paid</v>
          </cell>
        </row>
        <row r="85">
          <cell r="A85" t="str">
            <v>Tax paid to other Government entity</v>
          </cell>
        </row>
        <row r="86">
          <cell r="A86" t="str">
            <v>Tax incorrectly classified</v>
          </cell>
        </row>
        <row r="87">
          <cell r="A87" t="str">
            <v>Tax paid on other identification number</v>
          </cell>
        </row>
        <row r="88">
          <cell r="A88"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Identification sheet"/>
      <sheetName val="b. Reporting template"/>
      <sheetName val="c. Payment flow details"/>
      <sheetName val="d. Social payment details"/>
      <sheetName val="e. Production details"/>
      <sheetName val="f. Export details"/>
      <sheetName val="MEM"/>
      <sheetName val="TPDC"/>
      <sheetName val="WITHHOLDING TAX"/>
      <sheetName val="PAYE"/>
      <sheetName val="SDL"/>
      <sheetName val="STAMP DUTY"/>
      <sheetName val="NSSF"/>
      <sheetName val="PPF"/>
      <sheetName val="CSR"/>
      <sheetName val="Feuil1"/>
    </sheetNames>
    <sheetDataSet>
      <sheetData sheetId="0"/>
      <sheetData sheetId="1"/>
      <sheetData sheetId="2"/>
      <sheetData sheetId="3"/>
      <sheetData sheetId="4"/>
      <sheetData sheetId="5"/>
      <sheetData sheetId="6">
        <row r="2">
          <cell r="E2">
            <v>51756800</v>
          </cell>
        </row>
      </sheetData>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C (65)"/>
      <sheetName val="C (66)"/>
      <sheetName val="C (67)"/>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 comparison"/>
      <sheetName val="Social contribution"/>
      <sheetName val="Companies info"/>
      <sheetName val="Production"/>
      <sheetName val="Licences"/>
    </sheetNames>
    <sheetDataSet>
      <sheetData sheetId="0"/>
      <sheetData sheetId="1"/>
      <sheetData sheetId="2"/>
      <sheetData sheetId="3">
        <row r="92">
          <cell r="A92" t="str">
            <v>Tax received not reported</v>
          </cell>
        </row>
        <row r="93">
          <cell r="A93" t="str">
            <v>Tax received reported but outside the period covered</v>
          </cell>
        </row>
        <row r="94">
          <cell r="A94" t="str">
            <v>Tax received reported but outside the reconciliation scope</v>
          </cell>
        </row>
        <row r="95">
          <cell r="A95" t="str">
            <v>Tax amount incorrectly reported</v>
          </cell>
        </row>
        <row r="96">
          <cell r="A96" t="str">
            <v>Tax reported but not received</v>
          </cell>
        </row>
        <row r="97">
          <cell r="A97" t="str">
            <v>Tax incorrectly classified</v>
          </cell>
        </row>
        <row r="98">
          <cell r="A98" t="str">
            <v>Tax received on other identification number</v>
          </cell>
        </row>
        <row r="99">
          <cell r="A99"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Taxes"/>
      <sheetName val="Lists"/>
      <sheetName val="C (57)"/>
      <sheetName val="C (67)"/>
      <sheetName val="C (2)"/>
      <sheetName val="C (38)"/>
      <sheetName val="C (37)"/>
      <sheetName val="C (32)"/>
      <sheetName val="C (36)"/>
      <sheetName val="C (47)"/>
      <sheetName val="C (11)"/>
      <sheetName val="C (51)"/>
      <sheetName val="C (65)"/>
      <sheetName val="C (31)"/>
      <sheetName val="C (8)"/>
      <sheetName val="C (52)"/>
      <sheetName val="C (1)"/>
      <sheetName val="C (61)"/>
      <sheetName val="C (3)"/>
      <sheetName val="C (7)"/>
      <sheetName val="Social contribution"/>
      <sheetName val="Companies info"/>
      <sheetName val="Licences"/>
      <sheetName val="C (6)"/>
      <sheetName val="C (28)"/>
      <sheetName val="C (62)"/>
      <sheetName val="C (59)"/>
      <sheetName val="C (10)"/>
      <sheetName val="C (19)"/>
      <sheetName val="C (17)"/>
      <sheetName val="C (24)"/>
      <sheetName val="C (12)"/>
      <sheetName val="C (25)"/>
      <sheetName val="C (15)"/>
    </sheetNames>
    <sheetDataSet>
      <sheetData sheetId="0" refreshError="1"/>
      <sheetData sheetId="1" refreshError="1"/>
      <sheetData sheetId="2">
        <row r="103">
          <cell r="A103" t="str">
            <v>Reporting template not submitted by the extractive company</v>
          </cell>
        </row>
        <row r="104">
          <cell r="A104" t="str">
            <v>Reporting template not submitted by the Govt Body</v>
          </cell>
        </row>
        <row r="105">
          <cell r="A105" t="str">
            <v>Supporting documents do not match extractive company report</v>
          </cell>
        </row>
        <row r="106">
          <cell r="A106" t="str">
            <v>Supporting documents do not match Govt Body report</v>
          </cell>
        </row>
        <row r="107">
          <cell r="A107" t="str">
            <v>Missing extractive company detail per receipt number</v>
          </cell>
        </row>
        <row r="108">
          <cell r="A108" t="str">
            <v>Missing Govt Body detail per receipt number</v>
          </cell>
        </row>
        <row r="109">
          <cell r="A109" t="str">
            <v>Tax not reported by the extractive company</v>
          </cell>
        </row>
        <row r="110">
          <cell r="A110" t="str">
            <v>Tax not reported by the Govt Body</v>
          </cell>
        </row>
        <row r="111">
          <cell r="A111" t="str">
            <v>Detail of expenditure could not be used</v>
          </cell>
        </row>
        <row r="112">
          <cell r="A112" t="str">
            <v>Exchange rate difference</v>
          </cell>
        </row>
        <row r="113">
          <cell r="A113" t="str">
            <v>Not material difference &lt;MNT 100K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assets.publishing.service.gov.uk/government/uploads/system/uploads/attachment_data/file/781160/Final%20reconciliation%20tables%201004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753.569409606484" createdVersion="6" refreshedVersion="6" minRefreshableVersion="3" recordCount="9" xr:uid="{00000000-000A-0000-FFFF-FFFF00000000}">
  <cacheSource type="worksheet">
    <worksheetSource ref="B2:B11" sheet="Abbrev (R)" r:id="rId2"/>
  </cacheSource>
  <cacheFields count="1">
    <cacheField name="LIST OF ABBREVIATIONS" numFmtId="0">
      <sharedItems count="9">
        <s v="BGS"/>
        <s v="billion"/>
        <s v="BIS"/>
        <s v="BMAPA"/>
        <s v="BO"/>
        <s v="BODF"/>
        <s v="boe"/>
        <s v="Brent"/>
        <s v="brownfiel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r>
  <r>
    <x v="1"/>
  </r>
  <r>
    <x v="2"/>
  </r>
  <r>
    <x v="3"/>
  </r>
  <r>
    <x v="4"/>
  </r>
  <r>
    <x v="5"/>
  </r>
  <r>
    <x v="6"/>
  </r>
  <r>
    <x v="7"/>
  </r>
  <r>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J4" firstHeaderRow="1" firstDataRow="2" firstDataCol="0"/>
  <pivotFields count="1">
    <pivotField axis="axisCol" showAll="0">
      <items count="10">
        <item x="0"/>
        <item x="1"/>
        <item x="2"/>
        <item x="3"/>
        <item x="4"/>
        <item x="5"/>
        <item x="6"/>
        <item x="7"/>
        <item x="8"/>
        <item t="default"/>
      </items>
    </pivotField>
  </pivotFields>
  <rowItems count="1">
    <i/>
  </rowItems>
  <colFields count="1">
    <field x="0"/>
  </colFields>
  <colItems count="10">
    <i>
      <x/>
    </i>
    <i>
      <x v="1"/>
    </i>
    <i>
      <x v="2"/>
    </i>
    <i>
      <x v="3"/>
    </i>
    <i>
      <x v="4"/>
    </i>
    <i>
      <x v="5"/>
    </i>
    <i>
      <x v="6"/>
    </i>
    <i>
      <x v="7"/>
    </i>
    <i>
      <x v="8"/>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owa.moorestephens.com/OWA/redir.aspx?C=mNYhJaKEQUecTLW0lT1kCxwZLnxT7tIIaqmS6pqPVNY1MVdwc1OuIDEjSh1tPOUvzPg66NoLjDY.&amp;URL=https%3a%2f%2fwww.scottishpower.co.uk%2fcontact.process%3fexecution%3de1s1" TargetMode="External"/><Relationship Id="rId3" Type="http://schemas.openxmlformats.org/officeDocument/2006/relationships/hyperlink" Target="https://owa.moorestephens.com/OWA/redir.aspx?C=mNYhJaKEQUecTLW0lT1kCxwZLnxT7tIIaqmS6pqPVNY1MVdwc1OuIDEjSh1tPOUvzPg66NoLjDY.&amp;URL=https%3a%2f%2fwww.gazprom-germania.de%2fen%2fcontact.html" TargetMode="External"/><Relationship Id="rId7" Type="http://schemas.openxmlformats.org/officeDocument/2006/relationships/hyperlink" Target="https://owa.moorestephens.com/OWA/redir.aspx?C=mNYhJaKEQUecTLW0lT1kCxwZLnxT7tIIaqmS6pqPVNY1MVdwc1OuIDEjSh1tPOUvzPg66NoLjDY.&amp;URL=mailto%3aenquiries%40arevonenergy.com" TargetMode="External"/><Relationship Id="rId2" Type="http://schemas.openxmlformats.org/officeDocument/2006/relationships/hyperlink" Target="https://owa.moorestephens.com/OWA/redir.aspx?C=mNYhJaKEQUecTLW0lT1kCxwZLnxT7tIIaqmS6pqPVNY1MVdwc1OuIDEjSh1tPOUvzPg66NoLjDY.&amp;URL=mailto%3aadmin%40cluffnaturalresources.com" TargetMode="External"/><Relationship Id="rId1" Type="http://schemas.openxmlformats.org/officeDocument/2006/relationships/hyperlink" Target="https://owa.moorestephens.com/OWA/redir.aspx?C=mNYhJaKEQUecTLW0lT1kCxwZLnxT7tIIaqmS6pqPVNY1MVdwc1OuIDEjSh1tPOUvzPg66NoLjDY.&amp;URL=mailto%3ainfo%40caithnesspetroleum.com" TargetMode="External"/><Relationship Id="rId6" Type="http://schemas.openxmlformats.org/officeDocument/2006/relationships/hyperlink" Target="https://owa.moorestephens.com/OWA/redir.aspx?C=mNYhJaKEQUecTLW0lT1kCxwZLnxT7tIIaqmS6pqPVNY1MVdwc1OuIDEjSh1tPOUvzPg66NoLjDY.&amp;URL=http%3a%2f%2fwww.sojitz.com%2fen%2fcontact%2f" TargetMode="External"/><Relationship Id="rId5" Type="http://schemas.openxmlformats.org/officeDocument/2006/relationships/hyperlink" Target="https://owa.moorestephens.com/OWA/redir.aspx?C=mNYhJaKEQUecTLW0lT1kCxwZLnxT7tIIaqmS6pqPVNY1MVdwc1OuIDEjSh1tPOUvzPg66NoLjDY.&amp;URL=http%3a%2f%2fwww.onebv.com%2fcontact" TargetMode="External"/><Relationship Id="rId4" Type="http://schemas.openxmlformats.org/officeDocument/2006/relationships/hyperlink" Target="https://owa.moorestephens.com/OWA/redir.aspx?C=mNYhJaKEQUecTLW0lT1kCxwZLnxT7tIIaqmS6pqPVNY1MVdwc1OuIDEjSh1tPOUvzPg66NoLjDY.&amp;URL=mailto%3ainfo%40northpet.com"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67"/>
  <sheetViews>
    <sheetView workbookViewId="0">
      <selection activeCell="C5" sqref="C5"/>
    </sheetView>
  </sheetViews>
  <sheetFormatPr defaultColWidth="11.44140625" defaultRowHeight="10.199999999999999"/>
  <cols>
    <col min="1" max="1" width="6.1640625" style="69" bestFit="1" customWidth="1"/>
    <col min="2" max="2" width="11.44140625" style="69"/>
    <col min="3" max="3" width="9.44140625" style="69" bestFit="1" customWidth="1"/>
    <col min="4" max="4" width="6.27734375" style="69" bestFit="1" customWidth="1"/>
    <col min="5" max="5" width="17.27734375" style="69" customWidth="1"/>
    <col min="6" max="6" width="44.83203125" style="67" customWidth="1"/>
    <col min="7" max="7" width="8.71875" style="68" customWidth="1"/>
    <col min="8" max="16384" width="11.44140625" style="67"/>
  </cols>
  <sheetData>
    <row r="1" spans="1:7" ht="31.5">
      <c r="A1" s="77" t="s">
        <v>186</v>
      </c>
      <c r="B1" s="77" t="s">
        <v>185</v>
      </c>
      <c r="C1" s="77" t="s">
        <v>184</v>
      </c>
      <c r="D1" s="77" t="s">
        <v>183</v>
      </c>
      <c r="E1" s="77" t="s">
        <v>182</v>
      </c>
      <c r="F1" s="78" t="s">
        <v>181</v>
      </c>
      <c r="G1" s="77" t="s">
        <v>180</v>
      </c>
    </row>
    <row r="2" spans="1:7">
      <c r="A2" s="317">
        <v>1</v>
      </c>
      <c r="B2" s="317" t="s">
        <v>179</v>
      </c>
      <c r="C2" s="320" t="s">
        <v>178</v>
      </c>
      <c r="D2" s="317">
        <v>1</v>
      </c>
      <c r="E2" s="317" t="s">
        <v>177</v>
      </c>
      <c r="F2" s="71" t="s">
        <v>176</v>
      </c>
      <c r="G2" s="70" t="s">
        <v>175</v>
      </c>
    </row>
    <row r="3" spans="1:7">
      <c r="A3" s="317"/>
      <c r="B3" s="317"/>
      <c r="C3" s="320"/>
      <c r="D3" s="317"/>
      <c r="E3" s="317"/>
      <c r="F3" s="71" t="s">
        <v>174</v>
      </c>
      <c r="G3" s="70" t="s">
        <v>173</v>
      </c>
    </row>
    <row r="4" spans="1:7" ht="30.6">
      <c r="A4" s="317"/>
      <c r="B4" s="317"/>
      <c r="C4" s="320"/>
      <c r="D4" s="317"/>
      <c r="E4" s="317"/>
      <c r="F4" s="71" t="s">
        <v>172</v>
      </c>
      <c r="G4" s="75" t="s">
        <v>171</v>
      </c>
    </row>
    <row r="5" spans="1:7">
      <c r="A5" s="72">
        <v>2</v>
      </c>
      <c r="B5" s="72" t="s">
        <v>170</v>
      </c>
      <c r="C5" s="73" t="s">
        <v>163</v>
      </c>
      <c r="D5" s="72">
        <v>2</v>
      </c>
      <c r="E5" s="72" t="s">
        <v>160</v>
      </c>
      <c r="F5" s="71" t="s">
        <v>167</v>
      </c>
      <c r="G5" s="70"/>
    </row>
    <row r="6" spans="1:7">
      <c r="A6" s="72">
        <v>3</v>
      </c>
      <c r="B6" s="72" t="s">
        <v>169</v>
      </c>
      <c r="C6" s="73" t="s">
        <v>161</v>
      </c>
      <c r="D6" s="72">
        <v>2</v>
      </c>
      <c r="E6" s="72" t="s">
        <v>160</v>
      </c>
      <c r="F6" s="71" t="s">
        <v>167</v>
      </c>
      <c r="G6" s="70"/>
    </row>
    <row r="7" spans="1:7">
      <c r="A7" s="72">
        <v>4</v>
      </c>
      <c r="B7" s="72" t="s">
        <v>168</v>
      </c>
      <c r="C7" s="73" t="s">
        <v>161</v>
      </c>
      <c r="D7" s="72">
        <v>2</v>
      </c>
      <c r="E7" s="72" t="s">
        <v>160</v>
      </c>
      <c r="F7" s="71" t="s">
        <v>167</v>
      </c>
      <c r="G7" s="70"/>
    </row>
    <row r="8" spans="1:7">
      <c r="A8" s="72">
        <v>5</v>
      </c>
      <c r="B8" s="72" t="s">
        <v>166</v>
      </c>
      <c r="C8" s="73" t="s">
        <v>158</v>
      </c>
      <c r="D8" s="72">
        <v>2</v>
      </c>
      <c r="E8" s="72" t="s">
        <v>160</v>
      </c>
      <c r="F8" s="71" t="s">
        <v>164</v>
      </c>
      <c r="G8" s="70"/>
    </row>
    <row r="9" spans="1:7">
      <c r="A9" s="72">
        <v>6</v>
      </c>
      <c r="B9" s="72" t="s">
        <v>165</v>
      </c>
      <c r="C9" s="73" t="s">
        <v>156</v>
      </c>
      <c r="D9" s="72">
        <v>2</v>
      </c>
      <c r="E9" s="72" t="s">
        <v>160</v>
      </c>
      <c r="F9" s="71" t="s">
        <v>164</v>
      </c>
      <c r="G9" s="70"/>
    </row>
    <row r="10" spans="1:7">
      <c r="A10" s="72">
        <v>7</v>
      </c>
      <c r="B10" s="72" t="s">
        <v>163</v>
      </c>
      <c r="C10" s="73" t="s">
        <v>155</v>
      </c>
      <c r="D10" s="72">
        <v>2</v>
      </c>
      <c r="E10" s="72" t="s">
        <v>160</v>
      </c>
      <c r="F10" s="71" t="s">
        <v>162</v>
      </c>
      <c r="G10" s="70"/>
    </row>
    <row r="11" spans="1:7" ht="20.399999999999999">
      <c r="A11" s="72">
        <v>8</v>
      </c>
      <c r="B11" s="72" t="s">
        <v>161</v>
      </c>
      <c r="C11" s="73" t="s">
        <v>154</v>
      </c>
      <c r="D11" s="72">
        <v>2</v>
      </c>
      <c r="E11" s="72" t="s">
        <v>160</v>
      </c>
      <c r="F11" s="71" t="s">
        <v>159</v>
      </c>
      <c r="G11" s="70"/>
    </row>
    <row r="12" spans="1:7">
      <c r="A12" s="317">
        <v>9</v>
      </c>
      <c r="B12" s="317" t="s">
        <v>158</v>
      </c>
      <c r="C12" s="320" t="s">
        <v>153</v>
      </c>
      <c r="D12" s="317">
        <v>3</v>
      </c>
      <c r="E12" s="317" t="s">
        <v>136</v>
      </c>
      <c r="F12" s="71" t="s">
        <v>157</v>
      </c>
      <c r="G12" s="322"/>
    </row>
    <row r="13" spans="1:7" ht="20.399999999999999">
      <c r="A13" s="317"/>
      <c r="B13" s="317"/>
      <c r="C13" s="320"/>
      <c r="D13" s="317"/>
      <c r="E13" s="317"/>
      <c r="F13" s="71" t="s">
        <v>148</v>
      </c>
      <c r="G13" s="322"/>
    </row>
    <row r="14" spans="1:7" ht="20.399999999999999">
      <c r="A14" s="72">
        <v>10</v>
      </c>
      <c r="B14" s="72" t="s">
        <v>156</v>
      </c>
      <c r="C14" s="73" t="s">
        <v>152</v>
      </c>
      <c r="D14" s="72">
        <v>3</v>
      </c>
      <c r="E14" s="72" t="s">
        <v>136</v>
      </c>
      <c r="F14" s="71" t="s">
        <v>148</v>
      </c>
      <c r="G14" s="70"/>
    </row>
    <row r="15" spans="1:7" ht="20.399999999999999">
      <c r="A15" s="72">
        <v>11</v>
      </c>
      <c r="B15" s="72" t="s">
        <v>155</v>
      </c>
      <c r="C15" s="73"/>
      <c r="D15" s="72">
        <v>3</v>
      </c>
      <c r="E15" s="72" t="s">
        <v>136</v>
      </c>
      <c r="F15" s="71" t="s">
        <v>148</v>
      </c>
      <c r="G15" s="70"/>
    </row>
    <row r="16" spans="1:7" ht="20.399999999999999">
      <c r="A16" s="72">
        <v>12</v>
      </c>
      <c r="B16" s="72" t="s">
        <v>154</v>
      </c>
      <c r="C16" s="73" t="s">
        <v>151</v>
      </c>
      <c r="D16" s="72">
        <v>3</v>
      </c>
      <c r="E16" s="72" t="s">
        <v>136</v>
      </c>
      <c r="F16" s="71" t="s">
        <v>148</v>
      </c>
      <c r="G16" s="70"/>
    </row>
    <row r="17" spans="1:7">
      <c r="A17" s="317">
        <v>13</v>
      </c>
      <c r="B17" s="317" t="s">
        <v>153</v>
      </c>
      <c r="C17" s="320" t="s">
        <v>149</v>
      </c>
      <c r="D17" s="317">
        <v>3</v>
      </c>
      <c r="E17" s="317" t="s">
        <v>136</v>
      </c>
      <c r="F17" s="323" t="s">
        <v>148</v>
      </c>
      <c r="G17" s="322"/>
    </row>
    <row r="18" spans="1:7">
      <c r="A18" s="317"/>
      <c r="B18" s="317"/>
      <c r="C18" s="320"/>
      <c r="D18" s="317"/>
      <c r="E18" s="317"/>
      <c r="F18" s="323"/>
      <c r="G18" s="322"/>
    </row>
    <row r="19" spans="1:7" ht="20.399999999999999">
      <c r="A19" s="72">
        <v>14</v>
      </c>
      <c r="B19" s="72" t="s">
        <v>152</v>
      </c>
      <c r="C19" s="73"/>
      <c r="D19" s="72">
        <v>3</v>
      </c>
      <c r="E19" s="72" t="s">
        <v>136</v>
      </c>
      <c r="F19" s="71" t="s">
        <v>148</v>
      </c>
      <c r="G19" s="70"/>
    </row>
    <row r="20" spans="1:7">
      <c r="A20" s="317">
        <v>15</v>
      </c>
      <c r="B20" s="317" t="s">
        <v>151</v>
      </c>
      <c r="C20" s="320"/>
      <c r="D20" s="317">
        <v>3</v>
      </c>
      <c r="E20" s="72" t="s">
        <v>23</v>
      </c>
      <c r="F20" s="323" t="s">
        <v>148</v>
      </c>
      <c r="G20" s="322"/>
    </row>
    <row r="21" spans="1:7" ht="20.399999999999999">
      <c r="A21" s="317"/>
      <c r="B21" s="317"/>
      <c r="C21" s="320"/>
      <c r="D21" s="317"/>
      <c r="E21" s="72" t="s">
        <v>150</v>
      </c>
      <c r="F21" s="323"/>
      <c r="G21" s="322"/>
    </row>
    <row r="22" spans="1:7" ht="20.399999999999999">
      <c r="A22" s="317">
        <v>16</v>
      </c>
      <c r="B22" s="317" t="s">
        <v>149</v>
      </c>
      <c r="C22" s="320" t="s">
        <v>146</v>
      </c>
      <c r="D22" s="317">
        <v>3</v>
      </c>
      <c r="E22" s="317" t="s">
        <v>136</v>
      </c>
      <c r="F22" s="71" t="s">
        <v>148</v>
      </c>
      <c r="G22" s="322"/>
    </row>
    <row r="23" spans="1:7">
      <c r="A23" s="317"/>
      <c r="B23" s="317"/>
      <c r="C23" s="320"/>
      <c r="D23" s="317"/>
      <c r="E23" s="317"/>
      <c r="F23" s="71" t="s">
        <v>147</v>
      </c>
      <c r="G23" s="322"/>
    </row>
    <row r="24" spans="1:7" ht="20.399999999999999">
      <c r="A24" s="72">
        <v>17</v>
      </c>
      <c r="B24" s="72" t="s">
        <v>146</v>
      </c>
      <c r="C24" s="73" t="s">
        <v>145</v>
      </c>
      <c r="D24" s="72">
        <v>3</v>
      </c>
      <c r="E24" s="72" t="s">
        <v>136</v>
      </c>
      <c r="F24" s="71" t="s">
        <v>138</v>
      </c>
      <c r="G24" s="70"/>
    </row>
    <row r="25" spans="1:7" ht="20.399999999999999">
      <c r="A25" s="72">
        <v>18</v>
      </c>
      <c r="B25" s="72" t="s">
        <v>145</v>
      </c>
      <c r="C25" s="73" t="s">
        <v>144</v>
      </c>
      <c r="D25" s="72">
        <v>3</v>
      </c>
      <c r="E25" s="72" t="s">
        <v>136</v>
      </c>
      <c r="F25" s="71" t="s">
        <v>138</v>
      </c>
      <c r="G25" s="70"/>
    </row>
    <row r="26" spans="1:7" ht="20.399999999999999">
      <c r="A26" s="72">
        <v>19</v>
      </c>
      <c r="B26" s="72" t="s">
        <v>143</v>
      </c>
      <c r="C26" s="73"/>
      <c r="D26" s="72">
        <v>3</v>
      </c>
      <c r="E26" s="72" t="s">
        <v>136</v>
      </c>
      <c r="F26" s="71" t="s">
        <v>138</v>
      </c>
      <c r="G26" s="70"/>
    </row>
    <row r="27" spans="1:7" ht="20.399999999999999">
      <c r="A27" s="72">
        <v>20</v>
      </c>
      <c r="B27" s="72" t="s">
        <v>142</v>
      </c>
      <c r="C27" s="73"/>
      <c r="D27" s="72">
        <v>3</v>
      </c>
      <c r="E27" s="72" t="s">
        <v>136</v>
      </c>
      <c r="F27" s="71" t="s">
        <v>138</v>
      </c>
      <c r="G27" s="70"/>
    </row>
    <row r="28" spans="1:7" ht="20.399999999999999">
      <c r="A28" s="72">
        <v>21</v>
      </c>
      <c r="B28" s="72" t="s">
        <v>141</v>
      </c>
      <c r="C28" s="73" t="s">
        <v>142</v>
      </c>
      <c r="D28" s="72">
        <v>3</v>
      </c>
      <c r="E28" s="72" t="s">
        <v>136</v>
      </c>
      <c r="F28" s="71" t="s">
        <v>138</v>
      </c>
      <c r="G28" s="70"/>
    </row>
    <row r="29" spans="1:7" ht="20.399999999999999">
      <c r="A29" s="72">
        <v>22</v>
      </c>
      <c r="B29" s="72" t="s">
        <v>140</v>
      </c>
      <c r="C29" s="73" t="s">
        <v>141</v>
      </c>
      <c r="D29" s="72">
        <v>3</v>
      </c>
      <c r="E29" s="72" t="s">
        <v>136</v>
      </c>
      <c r="F29" s="71" t="s">
        <v>138</v>
      </c>
      <c r="G29" s="70"/>
    </row>
    <row r="30" spans="1:7" ht="20.399999999999999">
      <c r="A30" s="72">
        <v>23</v>
      </c>
      <c r="B30" s="72" t="s">
        <v>139</v>
      </c>
      <c r="C30" s="73" t="s">
        <v>140</v>
      </c>
      <c r="D30" s="72">
        <v>3</v>
      </c>
      <c r="E30" s="72" t="s">
        <v>136</v>
      </c>
      <c r="F30" s="71" t="s">
        <v>138</v>
      </c>
      <c r="G30" s="70"/>
    </row>
    <row r="31" spans="1:7" ht="20.399999999999999">
      <c r="A31" s="72">
        <v>24</v>
      </c>
      <c r="B31" s="74">
        <v>42254</v>
      </c>
      <c r="C31" s="73" t="s">
        <v>139</v>
      </c>
      <c r="D31" s="72">
        <v>3</v>
      </c>
      <c r="E31" s="72" t="s">
        <v>136</v>
      </c>
      <c r="F31" s="71" t="s">
        <v>138</v>
      </c>
      <c r="G31" s="70"/>
    </row>
    <row r="32" spans="1:7" ht="20.399999999999999">
      <c r="A32" s="72">
        <v>25</v>
      </c>
      <c r="B32" s="74">
        <v>42261</v>
      </c>
      <c r="C32" s="76">
        <v>42254</v>
      </c>
      <c r="D32" s="72">
        <v>3</v>
      </c>
      <c r="E32" s="72" t="s">
        <v>136</v>
      </c>
      <c r="F32" s="71" t="s">
        <v>138</v>
      </c>
      <c r="G32" s="75"/>
    </row>
    <row r="33" spans="1:7" ht="20.399999999999999">
      <c r="A33" s="72">
        <v>26</v>
      </c>
      <c r="B33" s="74">
        <v>42268</v>
      </c>
      <c r="C33" s="76">
        <v>42261</v>
      </c>
      <c r="D33" s="72">
        <v>3</v>
      </c>
      <c r="E33" s="72" t="s">
        <v>136</v>
      </c>
      <c r="F33" s="71" t="s">
        <v>138</v>
      </c>
      <c r="G33" s="75"/>
    </row>
    <row r="34" spans="1:7" ht="20.399999999999999">
      <c r="A34" s="72">
        <v>27</v>
      </c>
      <c r="B34" s="74">
        <v>42275</v>
      </c>
      <c r="C34" s="76">
        <v>42268</v>
      </c>
      <c r="D34" s="72">
        <v>3</v>
      </c>
      <c r="E34" s="72" t="s">
        <v>136</v>
      </c>
      <c r="F34" s="71" t="s">
        <v>138</v>
      </c>
      <c r="G34" s="75"/>
    </row>
    <row r="35" spans="1:7" ht="20.399999999999999">
      <c r="A35" s="72">
        <v>28</v>
      </c>
      <c r="B35" s="74">
        <v>42282</v>
      </c>
      <c r="C35" s="76">
        <v>42275</v>
      </c>
      <c r="D35" s="72">
        <v>3</v>
      </c>
      <c r="E35" s="72" t="s">
        <v>136</v>
      </c>
      <c r="F35" s="71" t="s">
        <v>138</v>
      </c>
      <c r="G35" s="75"/>
    </row>
    <row r="36" spans="1:7" ht="20.399999999999999">
      <c r="A36" s="72">
        <v>29</v>
      </c>
      <c r="B36" s="74">
        <v>42289</v>
      </c>
      <c r="C36" s="73"/>
      <c r="D36" s="72">
        <v>3</v>
      </c>
      <c r="E36" s="72" t="s">
        <v>136</v>
      </c>
      <c r="F36" s="71" t="s">
        <v>138</v>
      </c>
      <c r="G36" s="70"/>
    </row>
    <row r="37" spans="1:7" ht="20.399999999999999">
      <c r="A37" s="72">
        <v>30</v>
      </c>
      <c r="B37" s="74">
        <v>42296</v>
      </c>
      <c r="C37" s="73"/>
      <c r="D37" s="72">
        <v>3</v>
      </c>
      <c r="E37" s="72" t="s">
        <v>136</v>
      </c>
      <c r="F37" s="71" t="s">
        <v>138</v>
      </c>
      <c r="G37" s="70"/>
    </row>
    <row r="38" spans="1:7" ht="20.399999999999999">
      <c r="A38" s="72">
        <v>31</v>
      </c>
      <c r="B38" s="74">
        <v>42303</v>
      </c>
      <c r="C38" s="76">
        <v>42282</v>
      </c>
      <c r="D38" s="72">
        <v>3</v>
      </c>
      <c r="E38" s="72" t="s">
        <v>136</v>
      </c>
      <c r="F38" s="71" t="s">
        <v>137</v>
      </c>
      <c r="G38" s="75"/>
    </row>
    <row r="39" spans="1:7" ht="20.399999999999999">
      <c r="A39" s="72">
        <v>32</v>
      </c>
      <c r="B39" s="74">
        <v>42310</v>
      </c>
      <c r="C39" s="76">
        <v>42289</v>
      </c>
      <c r="D39" s="72">
        <v>3</v>
      </c>
      <c r="E39" s="72" t="s">
        <v>136</v>
      </c>
      <c r="F39" s="71" t="s">
        <v>137</v>
      </c>
      <c r="G39" s="75"/>
    </row>
    <row r="40" spans="1:7" ht="20.399999999999999">
      <c r="A40" s="72">
        <v>33</v>
      </c>
      <c r="B40" s="74">
        <v>42317</v>
      </c>
      <c r="C40" s="76">
        <v>42296</v>
      </c>
      <c r="D40" s="72">
        <v>3</v>
      </c>
      <c r="E40" s="72" t="s">
        <v>136</v>
      </c>
      <c r="F40" s="71" t="s">
        <v>137</v>
      </c>
      <c r="G40" s="75"/>
    </row>
    <row r="41" spans="1:7" ht="20.399999999999999">
      <c r="A41" s="72">
        <v>34</v>
      </c>
      <c r="B41" s="74">
        <v>42324</v>
      </c>
      <c r="C41" s="76">
        <v>42303</v>
      </c>
      <c r="D41" s="72">
        <v>3</v>
      </c>
      <c r="E41" s="72" t="s">
        <v>136</v>
      </c>
      <c r="F41" s="71" t="s">
        <v>137</v>
      </c>
      <c r="G41" s="75"/>
    </row>
    <row r="42" spans="1:7" ht="20.399999999999999">
      <c r="A42" s="72">
        <v>35</v>
      </c>
      <c r="B42" s="74">
        <v>42331</v>
      </c>
      <c r="C42" s="73"/>
      <c r="D42" s="72">
        <v>3</v>
      </c>
      <c r="E42" s="72" t="s">
        <v>136</v>
      </c>
      <c r="F42" s="71" t="s">
        <v>137</v>
      </c>
      <c r="G42" s="70"/>
    </row>
    <row r="43" spans="1:7">
      <c r="A43" s="317">
        <v>36</v>
      </c>
      <c r="B43" s="318">
        <v>42338</v>
      </c>
      <c r="C43" s="319">
        <v>42310</v>
      </c>
      <c r="D43" s="317">
        <v>3</v>
      </c>
      <c r="E43" s="317" t="s">
        <v>136</v>
      </c>
      <c r="F43" s="71" t="s">
        <v>135</v>
      </c>
      <c r="G43" s="321"/>
    </row>
    <row r="44" spans="1:7">
      <c r="A44" s="317"/>
      <c r="B44" s="318"/>
      <c r="C44" s="319"/>
      <c r="D44" s="317"/>
      <c r="E44" s="317"/>
      <c r="F44" s="71" t="s">
        <v>134</v>
      </c>
      <c r="G44" s="321"/>
    </row>
    <row r="45" spans="1:7">
      <c r="A45" s="317">
        <v>37</v>
      </c>
      <c r="B45" s="317" t="s">
        <v>131</v>
      </c>
      <c r="C45" s="319">
        <v>42317</v>
      </c>
      <c r="D45" s="317">
        <v>4</v>
      </c>
      <c r="E45" s="317" t="s">
        <v>128</v>
      </c>
      <c r="F45" s="323" t="s">
        <v>133</v>
      </c>
      <c r="G45" s="321"/>
    </row>
    <row r="46" spans="1:7">
      <c r="A46" s="317"/>
      <c r="B46" s="317"/>
      <c r="C46" s="319"/>
      <c r="D46" s="317"/>
      <c r="E46" s="317"/>
      <c r="F46" s="323"/>
      <c r="G46" s="321"/>
    </row>
    <row r="47" spans="1:7">
      <c r="A47" s="317">
        <v>38</v>
      </c>
      <c r="B47" s="317" t="s">
        <v>129</v>
      </c>
      <c r="C47" s="319">
        <v>42324</v>
      </c>
      <c r="D47" s="317">
        <v>4</v>
      </c>
      <c r="E47" s="317" t="s">
        <v>128</v>
      </c>
      <c r="F47" s="323" t="s">
        <v>132</v>
      </c>
      <c r="G47" s="321"/>
    </row>
    <row r="48" spans="1:7">
      <c r="A48" s="317"/>
      <c r="B48" s="317"/>
      <c r="C48" s="319"/>
      <c r="D48" s="317"/>
      <c r="E48" s="317"/>
      <c r="F48" s="323"/>
      <c r="G48" s="321"/>
    </row>
    <row r="49" spans="1:7">
      <c r="A49" s="317"/>
      <c r="B49" s="317"/>
      <c r="C49" s="319"/>
      <c r="D49" s="317"/>
      <c r="E49" s="317"/>
      <c r="F49" s="323"/>
      <c r="G49" s="321"/>
    </row>
    <row r="50" spans="1:7" ht="30.6">
      <c r="A50" s="72">
        <v>39</v>
      </c>
      <c r="B50" s="72" t="s">
        <v>124</v>
      </c>
      <c r="C50" s="76">
        <v>42331</v>
      </c>
      <c r="D50" s="72">
        <v>4</v>
      </c>
      <c r="E50" s="72" t="s">
        <v>128</v>
      </c>
      <c r="F50" s="71" t="s">
        <v>130</v>
      </c>
      <c r="G50" s="75"/>
    </row>
    <row r="51" spans="1:7" ht="30.6">
      <c r="A51" s="72">
        <v>40</v>
      </c>
      <c r="B51" s="72" t="s">
        <v>123</v>
      </c>
      <c r="C51" s="76">
        <v>42338</v>
      </c>
      <c r="D51" s="72">
        <v>4</v>
      </c>
      <c r="E51" s="72" t="s">
        <v>128</v>
      </c>
      <c r="F51" s="71" t="s">
        <v>130</v>
      </c>
      <c r="G51" s="75"/>
    </row>
    <row r="52" spans="1:7" ht="30.6">
      <c r="A52" s="72">
        <v>41</v>
      </c>
      <c r="B52" s="74">
        <v>42008</v>
      </c>
      <c r="C52" s="73" t="s">
        <v>131</v>
      </c>
      <c r="D52" s="72">
        <v>4</v>
      </c>
      <c r="E52" s="72" t="s">
        <v>128</v>
      </c>
      <c r="F52" s="71" t="s">
        <v>130</v>
      </c>
      <c r="G52" s="70"/>
    </row>
    <row r="53" spans="1:7">
      <c r="A53" s="317">
        <v>42</v>
      </c>
      <c r="B53" s="318">
        <v>42015</v>
      </c>
      <c r="C53" s="320" t="s">
        <v>129</v>
      </c>
      <c r="D53" s="317">
        <v>4</v>
      </c>
      <c r="E53" s="317" t="s">
        <v>128</v>
      </c>
      <c r="F53" s="71" t="s">
        <v>127</v>
      </c>
      <c r="G53" s="322"/>
    </row>
    <row r="54" spans="1:7">
      <c r="A54" s="317"/>
      <c r="B54" s="318"/>
      <c r="C54" s="320"/>
      <c r="D54" s="317"/>
      <c r="E54" s="317"/>
      <c r="F54" s="71" t="s">
        <v>126</v>
      </c>
      <c r="G54" s="322"/>
    </row>
    <row r="55" spans="1:7">
      <c r="A55" s="317"/>
      <c r="B55" s="318"/>
      <c r="C55" s="320"/>
      <c r="D55" s="317"/>
      <c r="E55" s="317"/>
      <c r="F55" s="71" t="s">
        <v>125</v>
      </c>
      <c r="G55" s="322"/>
    </row>
    <row r="56" spans="1:7" ht="20.399999999999999">
      <c r="A56" s="72">
        <v>43</v>
      </c>
      <c r="B56" s="74">
        <v>42022</v>
      </c>
      <c r="C56" s="73" t="s">
        <v>124</v>
      </c>
      <c r="D56" s="72">
        <v>5</v>
      </c>
      <c r="E56" s="72" t="s">
        <v>113</v>
      </c>
      <c r="F56" s="71" t="s">
        <v>122</v>
      </c>
      <c r="G56" s="70"/>
    </row>
    <row r="57" spans="1:7" ht="20.399999999999999">
      <c r="A57" s="72">
        <v>44</v>
      </c>
      <c r="B57" s="74">
        <v>42029</v>
      </c>
      <c r="C57" s="73" t="s">
        <v>123</v>
      </c>
      <c r="D57" s="72">
        <v>5</v>
      </c>
      <c r="E57" s="72" t="s">
        <v>113</v>
      </c>
      <c r="F57" s="71" t="s">
        <v>122</v>
      </c>
      <c r="G57" s="70"/>
    </row>
    <row r="58" spans="1:7" ht="20.399999999999999">
      <c r="A58" s="72">
        <v>45</v>
      </c>
      <c r="B58" s="72" t="s">
        <v>120</v>
      </c>
      <c r="C58" s="76">
        <v>42008</v>
      </c>
      <c r="D58" s="72">
        <v>5</v>
      </c>
      <c r="E58" s="72" t="s">
        <v>113</v>
      </c>
      <c r="F58" s="71" t="s">
        <v>122</v>
      </c>
      <c r="G58" s="75"/>
    </row>
    <row r="59" spans="1:7">
      <c r="A59" s="317">
        <v>46</v>
      </c>
      <c r="B59" s="317" t="s">
        <v>119</v>
      </c>
      <c r="C59" s="319">
        <v>42015</v>
      </c>
      <c r="D59" s="317">
        <v>5</v>
      </c>
      <c r="E59" s="317" t="s">
        <v>113</v>
      </c>
      <c r="F59" s="71" t="s">
        <v>122</v>
      </c>
      <c r="G59" s="321"/>
    </row>
    <row r="60" spans="1:7">
      <c r="A60" s="317"/>
      <c r="B60" s="317"/>
      <c r="C60" s="319"/>
      <c r="D60" s="317"/>
      <c r="E60" s="317"/>
      <c r="F60" s="71" t="s">
        <v>121</v>
      </c>
      <c r="G60" s="321"/>
    </row>
    <row r="61" spans="1:7" ht="20.399999999999999">
      <c r="A61" s="72">
        <v>47</v>
      </c>
      <c r="B61" s="72" t="s">
        <v>117</v>
      </c>
      <c r="C61" s="76">
        <v>42022</v>
      </c>
      <c r="D61" s="72">
        <v>5</v>
      </c>
      <c r="E61" s="72" t="s">
        <v>113</v>
      </c>
      <c r="F61" s="71"/>
      <c r="G61" s="75"/>
    </row>
    <row r="62" spans="1:7" ht="20.399999999999999">
      <c r="A62" s="72">
        <v>48</v>
      </c>
      <c r="B62" s="72" t="s">
        <v>116</v>
      </c>
      <c r="C62" s="76">
        <v>42029</v>
      </c>
      <c r="D62" s="72">
        <v>5</v>
      </c>
      <c r="E62" s="72" t="s">
        <v>113</v>
      </c>
      <c r="F62" s="71" t="s">
        <v>118</v>
      </c>
      <c r="G62" s="75"/>
    </row>
    <row r="63" spans="1:7" ht="20.399999999999999">
      <c r="A63" s="72">
        <v>49</v>
      </c>
      <c r="B63" s="72" t="s">
        <v>114</v>
      </c>
      <c r="C63" s="73" t="s">
        <v>120</v>
      </c>
      <c r="D63" s="72"/>
      <c r="E63" s="72" t="s">
        <v>113</v>
      </c>
      <c r="F63" s="71" t="s">
        <v>118</v>
      </c>
      <c r="G63" s="70"/>
    </row>
    <row r="64" spans="1:7" ht="20.399999999999999">
      <c r="A64" s="72">
        <v>50</v>
      </c>
      <c r="B64" s="74">
        <v>42070</v>
      </c>
      <c r="C64" s="73" t="s">
        <v>119</v>
      </c>
      <c r="D64" s="72">
        <v>5</v>
      </c>
      <c r="E64" s="72" t="s">
        <v>113</v>
      </c>
      <c r="F64" s="71" t="s">
        <v>118</v>
      </c>
      <c r="G64" s="70"/>
    </row>
    <row r="65" spans="1:7" ht="20.399999999999999">
      <c r="A65" s="72">
        <v>51</v>
      </c>
      <c r="B65" s="74">
        <v>42077</v>
      </c>
      <c r="C65" s="73" t="s">
        <v>117</v>
      </c>
      <c r="D65" s="72">
        <v>5</v>
      </c>
      <c r="E65" s="72" t="s">
        <v>113</v>
      </c>
      <c r="F65" s="71"/>
      <c r="G65" s="70"/>
    </row>
    <row r="66" spans="1:7" ht="20.399999999999999">
      <c r="A66" s="72">
        <v>52</v>
      </c>
      <c r="B66" s="74">
        <v>42084</v>
      </c>
      <c r="C66" s="73" t="s">
        <v>116</v>
      </c>
      <c r="D66" s="72">
        <v>5</v>
      </c>
      <c r="E66" s="72" t="s">
        <v>113</v>
      </c>
      <c r="F66" s="71" t="s">
        <v>115</v>
      </c>
      <c r="G66" s="70"/>
    </row>
    <row r="67" spans="1:7" ht="20.399999999999999">
      <c r="A67" s="72">
        <v>53</v>
      </c>
      <c r="B67" s="74">
        <v>42091</v>
      </c>
      <c r="C67" s="73" t="s">
        <v>114</v>
      </c>
      <c r="D67" s="72">
        <v>5</v>
      </c>
      <c r="E67" s="72" t="s">
        <v>113</v>
      </c>
      <c r="F67" s="71" t="s">
        <v>112</v>
      </c>
      <c r="G67" s="70"/>
    </row>
  </sheetData>
  <mergeCells count="62">
    <mergeCell ref="F47:F49"/>
    <mergeCell ref="G47:G49"/>
    <mergeCell ref="G53:G55"/>
    <mergeCell ref="D59:D60"/>
    <mergeCell ref="E59:E60"/>
    <mergeCell ref="G59:G60"/>
    <mergeCell ref="D53:D55"/>
    <mergeCell ref="E53:E55"/>
    <mergeCell ref="A59:A60"/>
    <mergeCell ref="B59:B60"/>
    <mergeCell ref="C59:C60"/>
    <mergeCell ref="A53:A55"/>
    <mergeCell ref="B53:B55"/>
    <mergeCell ref="C53:C55"/>
    <mergeCell ref="B47:B49"/>
    <mergeCell ref="C47:C49"/>
    <mergeCell ref="D47:D49"/>
    <mergeCell ref="E47:E49"/>
    <mergeCell ref="A47:A49"/>
    <mergeCell ref="A45:A46"/>
    <mergeCell ref="B45:B46"/>
    <mergeCell ref="D45:D46"/>
    <mergeCell ref="E45:E46"/>
    <mergeCell ref="F45:F46"/>
    <mergeCell ref="C45:C46"/>
    <mergeCell ref="D22:D23"/>
    <mergeCell ref="E22:E23"/>
    <mergeCell ref="G45:G46"/>
    <mergeCell ref="G12:G13"/>
    <mergeCell ref="F17:F18"/>
    <mergeCell ref="G17:G18"/>
    <mergeCell ref="E17:E18"/>
    <mergeCell ref="E43:E44"/>
    <mergeCell ref="G20:G21"/>
    <mergeCell ref="D12:D13"/>
    <mergeCell ref="E12:E13"/>
    <mergeCell ref="F20:F21"/>
    <mergeCell ref="G43:G44"/>
    <mergeCell ref="G22:G23"/>
    <mergeCell ref="D43:D44"/>
    <mergeCell ref="D20:D21"/>
    <mergeCell ref="A12:A13"/>
    <mergeCell ref="B12:B13"/>
    <mergeCell ref="A22:A23"/>
    <mergeCell ref="B22:B23"/>
    <mergeCell ref="C22:C23"/>
    <mergeCell ref="A43:A44"/>
    <mergeCell ref="B43:B44"/>
    <mergeCell ref="C43:C44"/>
    <mergeCell ref="D2:D4"/>
    <mergeCell ref="E2:E4"/>
    <mergeCell ref="A20:A21"/>
    <mergeCell ref="B20:B21"/>
    <mergeCell ref="A2:A4"/>
    <mergeCell ref="B2:B4"/>
    <mergeCell ref="C2:C4"/>
    <mergeCell ref="C20:C21"/>
    <mergeCell ref="C12:C13"/>
    <mergeCell ref="A17:A18"/>
    <mergeCell ref="B17:B18"/>
    <mergeCell ref="C17:C18"/>
    <mergeCell ref="D17:D18"/>
  </mergeCells>
  <pageMargins left="0.70866141732283472" right="0.70866141732283472" top="0.74803149606299213" bottom="0.74803149606299213" header="0.31496062992125984" footer="0.31496062992125984"/>
  <pageSetup paperSize="9" scale="85" fitToHeight="0"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CD87-3E70-4192-862E-D1B4334EE14D}">
  <dimension ref="A2:J17"/>
  <sheetViews>
    <sheetView showGridLines="0" zoomScaleNormal="100" workbookViewId="0"/>
  </sheetViews>
  <sheetFormatPr defaultColWidth="9.1640625" defaultRowHeight="14.4"/>
  <cols>
    <col min="1" max="1" width="44" style="203" customWidth="1"/>
    <col min="2" max="2" width="8" style="203" customWidth="1"/>
    <col min="3" max="3" width="8.71875" style="203" bestFit="1" customWidth="1"/>
    <col min="4" max="4" width="6.1640625" style="203" bestFit="1" customWidth="1"/>
    <col min="5" max="5" width="7.5546875" style="203" bestFit="1" customWidth="1"/>
    <col min="6" max="6" width="6.71875" style="203" bestFit="1" customWidth="1"/>
    <col min="7" max="7" width="5.27734375" style="203" bestFit="1" customWidth="1"/>
    <col min="8" max="8" width="7.5546875" style="203" bestFit="1" customWidth="1"/>
    <col min="9" max="11" width="17" style="203" customWidth="1"/>
    <col min="12" max="16384" width="9.1640625" style="203"/>
  </cols>
  <sheetData>
    <row r="2" spans="1:10" s="197" customFormat="1" ht="13.8">
      <c r="A2" s="335" t="s">
        <v>1393</v>
      </c>
      <c r="B2" s="335"/>
      <c r="C2" s="335"/>
      <c r="D2" s="335"/>
      <c r="E2" s="335"/>
      <c r="F2" s="335"/>
      <c r="G2" s="335"/>
      <c r="H2" s="335"/>
    </row>
    <row r="3" spans="1:10" s="308" customFormat="1" ht="15" customHeight="1">
      <c r="G3" s="336" t="s">
        <v>1403</v>
      </c>
      <c r="H3" s="337"/>
    </row>
    <row r="4" spans="1:10" s="197" customFormat="1" ht="33.75" customHeight="1">
      <c r="A4" s="198" t="s">
        <v>402</v>
      </c>
      <c r="B4" s="199" t="s">
        <v>25</v>
      </c>
      <c r="C4" s="199" t="s">
        <v>347</v>
      </c>
      <c r="D4" s="199" t="s">
        <v>403</v>
      </c>
      <c r="E4" s="199" t="s">
        <v>403</v>
      </c>
      <c r="F4" s="199" t="s">
        <v>403</v>
      </c>
      <c r="G4" s="199" t="s">
        <v>403</v>
      </c>
      <c r="H4" s="199" t="s">
        <v>403</v>
      </c>
    </row>
    <row r="5" spans="1:10" s="201" customFormat="1" ht="5.0999999999999996" customHeight="1">
      <c r="A5" s="200"/>
      <c r="B5" s="202"/>
      <c r="C5" s="202"/>
      <c r="D5" s="202"/>
      <c r="E5" s="202"/>
      <c r="F5" s="202"/>
      <c r="G5" s="202"/>
      <c r="H5" s="202"/>
    </row>
    <row r="6" spans="1:10" s="197" customFormat="1" ht="13.8">
      <c r="A6" s="198" t="s">
        <v>404</v>
      </c>
      <c r="B6" s="199" t="s">
        <v>403</v>
      </c>
      <c r="C6" s="199" t="s">
        <v>403</v>
      </c>
      <c r="D6" s="199" t="s">
        <v>342</v>
      </c>
      <c r="E6" s="199" t="s">
        <v>27</v>
      </c>
      <c r="F6" s="199" t="s">
        <v>284</v>
      </c>
      <c r="G6" s="199" t="s">
        <v>346</v>
      </c>
      <c r="H6" s="199" t="s">
        <v>403</v>
      </c>
    </row>
    <row r="7" spans="1:10" s="201" customFormat="1" ht="5.0999999999999996" customHeight="1">
      <c r="A7" s="200"/>
      <c r="B7" s="202"/>
      <c r="C7" s="202"/>
      <c r="D7" s="202"/>
      <c r="E7" s="202"/>
      <c r="F7" s="202"/>
      <c r="G7" s="202"/>
      <c r="H7" s="202"/>
    </row>
    <row r="8" spans="1:10" s="197" customFormat="1" ht="13.8">
      <c r="A8" s="208" t="s">
        <v>405</v>
      </c>
      <c r="B8" s="209">
        <f>'Full Summary (Report)'!B10+'Full Summary (Report)'!C10+'Full Summary (Report)'!D10+'Full Summary (Report)'!E10+'Full Summary (Report)'!G10</f>
        <v>-455.07050438623384</v>
      </c>
      <c r="C8" s="209">
        <f>'Full Summary (Report)'!F10+'Full Summary (Report)'!H10+'Full Summary (Report)'!I10</f>
        <v>59.987300049999995</v>
      </c>
      <c r="D8" s="209">
        <f>'Full Summary (Report)'!B10+'Full Summary (Report)'!C10</f>
        <v>83.36801680376621</v>
      </c>
      <c r="E8" s="209">
        <f>'Full Summary (Report)'!D10+'Full Summary (Report)'!E10+'Full Summary (Report)'!F10</f>
        <v>-503.74803507000001</v>
      </c>
      <c r="F8" s="209">
        <f>'Full Summary (Report)'!G10+'Full Summary (Report)'!H10</f>
        <v>24.854576940000001</v>
      </c>
      <c r="G8" s="209">
        <f>'Full Summary (Report)'!I10</f>
        <v>0.44223698999999994</v>
      </c>
      <c r="H8" s="209">
        <f>SUM(D8:G8)</f>
        <v>-395.08320433623379</v>
      </c>
    </row>
    <row r="9" spans="1:10" s="197" customFormat="1" ht="22.5" customHeight="1">
      <c r="A9" s="295" t="s">
        <v>1389</v>
      </c>
      <c r="B9" s="210">
        <f>'Full Summary (Report)'!B11+'Full Summary (Report)'!C11+'Full Summary (Report)'!D11+'Full Summary (Report)'!E11+'Full Summary (Report)'!G11</f>
        <v>9.1582954737662128</v>
      </c>
      <c r="C9" s="210">
        <f>'Full Summary (Report)'!F11+'Full Summary (Report)'!H11+'Full Summary (Report)'!I11</f>
        <v>4.9947586099999999</v>
      </c>
      <c r="D9" s="210">
        <f>'Full Summary (Report)'!B11+'Full Summary (Report)'!C11</f>
        <v>9.0241444737662135</v>
      </c>
      <c r="E9" s="210">
        <f>'Full Summary (Report)'!D11+'Full Summary (Report)'!E11+'Full Summary (Report)'!F11</f>
        <v>4.5779376200000002</v>
      </c>
      <c r="F9" s="210">
        <f>'Full Summary (Report)'!G11+'Full Summary (Report)'!H11</f>
        <v>0.108735</v>
      </c>
      <c r="G9" s="210">
        <f>'Full Summary (Report)'!I11</f>
        <v>0.44223698999999994</v>
      </c>
      <c r="H9" s="210">
        <f>SUM(D9:G9)</f>
        <v>14.153054083766213</v>
      </c>
    </row>
    <row r="10" spans="1:10" s="197" customFormat="1" ht="22.5" customHeight="1">
      <c r="A10" s="208" t="s">
        <v>406</v>
      </c>
      <c r="B10" s="209">
        <f>'Full Summary (Report)'!B12+'Full Summary (Report)'!C12+'Full Summary (Report)'!D12+'Full Summary (Report)'!E12+'Full Summary (Report)'!G12</f>
        <v>-464.22879986000009</v>
      </c>
      <c r="C10" s="209">
        <f>'Full Summary (Report)'!F12+'Full Summary (Report)'!H12+'Full Summary (Report)'!I12</f>
        <v>54.992541439999997</v>
      </c>
      <c r="D10" s="209">
        <f>'Full Summary (Report)'!B12+'Full Summary (Report)'!C12</f>
        <v>74.343872329999982</v>
      </c>
      <c r="E10" s="209">
        <f>'Full Summary (Report)'!D12+'Full Summary (Report)'!E12+'Full Summary (Report)'!F12</f>
        <v>-508.32597269000001</v>
      </c>
      <c r="F10" s="209">
        <f>'Full Summary (Report)'!G12+'Full Summary (Report)'!H12</f>
        <v>24.745841940000002</v>
      </c>
      <c r="G10" s="209">
        <f>'Full Summary (Report)'!I12</f>
        <v>0</v>
      </c>
      <c r="H10" s="209">
        <f>SUM(D10:G10)</f>
        <v>-409.23625842000001</v>
      </c>
    </row>
    <row r="11" spans="1:10" s="197" customFormat="1" ht="13.8">
      <c r="A11" s="225" t="s">
        <v>407</v>
      </c>
      <c r="B11" s="210">
        <f>'Full Summary (Report)'!B13+'Full Summary (Report)'!C13+'Full Summary (Report)'!D13+'Full Summary (Report)'!E13+'Full Summary (Report)'!G13</f>
        <v>-464.21683793</v>
      </c>
      <c r="C11" s="210">
        <f>'Full Summary (Report)'!F13+'Full Summary (Report)'!H13+'Full Summary (Report)'!I13</f>
        <v>54.999243910000004</v>
      </c>
      <c r="D11" s="210">
        <f>'Full Summary (Report)'!B13+'Full Summary (Report)'!C13</f>
        <v>74.343949000000009</v>
      </c>
      <c r="E11" s="210">
        <f>'Full Summary (Report)'!D13+'Full Summary (Report)'!E13+'Full Summary (Report)'!F13</f>
        <v>-508.31662892999998</v>
      </c>
      <c r="F11" s="210">
        <f>'Full Summary (Report)'!G13+'Full Summary (Report)'!H13</f>
        <v>24.755085910000002</v>
      </c>
      <c r="G11" s="210">
        <f>'Full Summary (Report)'!I13</f>
        <v>0</v>
      </c>
      <c r="H11" s="210">
        <f>SUM(D11:G11)</f>
        <v>-409.21759401999998</v>
      </c>
    </row>
    <row r="12" spans="1:10" s="197" customFormat="1" ht="13.8">
      <c r="A12" s="208" t="s">
        <v>1388</v>
      </c>
      <c r="B12" s="209">
        <f t="shared" ref="B12" si="0">ROUND(B10,2)-ROUND(B11,2)</f>
        <v>-9.9999999999909051E-3</v>
      </c>
      <c r="C12" s="209">
        <f t="shared" ref="C12" si="1">ROUND(C10,2)-ROUND(C11,2)</f>
        <v>-9.9999999999980105E-3</v>
      </c>
      <c r="D12" s="209">
        <f t="shared" ref="D12" si="2">ROUND(D10,2)-ROUND(D11,2)</f>
        <v>0</v>
      </c>
      <c r="E12" s="209">
        <f t="shared" ref="E12" si="3">ROUND(E10,2)-ROUND(E11,2)</f>
        <v>-9.9999999999909051E-3</v>
      </c>
      <c r="F12" s="209">
        <f t="shared" ref="F12" si="4">ROUND(F10,2)-ROUND(F11,2)</f>
        <v>-1.0000000000001563E-2</v>
      </c>
      <c r="G12" s="209">
        <f t="shared" ref="G12" si="5">ROUND(G10,2)-ROUND(G11,2)</f>
        <v>0</v>
      </c>
      <c r="H12" s="209">
        <f t="shared" ref="H12" si="6">ROUND(H10,2)-ROUND(H11,2)</f>
        <v>-1.999999999998181E-2</v>
      </c>
    </row>
    <row r="13" spans="1:10" s="306" customFormat="1" ht="10.5"/>
    <row r="14" spans="1:10" s="306" customFormat="1" ht="15" customHeight="1">
      <c r="A14" s="340" t="s">
        <v>1401</v>
      </c>
      <c r="B14" s="340"/>
      <c r="C14" s="340"/>
      <c r="D14" s="340"/>
      <c r="E14" s="340"/>
      <c r="F14" s="340"/>
      <c r="G14" s="340"/>
      <c r="H14" s="340"/>
      <c r="I14" s="25"/>
      <c r="J14" s="25"/>
    </row>
    <row r="15" spans="1:10" s="306" customFormat="1" ht="10.5">
      <c r="A15" s="340"/>
      <c r="B15" s="340"/>
      <c r="C15" s="340"/>
      <c r="D15" s="340"/>
      <c r="E15" s="340"/>
      <c r="F15" s="340"/>
      <c r="G15" s="340"/>
      <c r="H15" s="340"/>
      <c r="I15" s="25"/>
      <c r="J15" s="25"/>
    </row>
    <row r="16" spans="1:10" s="306" customFormat="1" ht="10.5">
      <c r="A16" s="252"/>
      <c r="B16" s="252"/>
      <c r="C16" s="252"/>
      <c r="D16" s="252"/>
      <c r="E16" s="252"/>
      <c r="F16" s="307"/>
      <c r="G16" s="307"/>
      <c r="H16" s="307"/>
      <c r="I16" s="252"/>
      <c r="J16" s="252"/>
    </row>
    <row r="17" spans="1:10" s="306" customFormat="1" ht="10.5">
      <c r="A17" s="339" t="s">
        <v>1402</v>
      </c>
      <c r="B17" s="339"/>
      <c r="C17" s="339"/>
      <c r="D17" s="339"/>
      <c r="E17" s="339"/>
      <c r="F17" s="339"/>
      <c r="G17" s="339"/>
      <c r="H17" s="339"/>
      <c r="I17" s="5"/>
      <c r="J17" s="5"/>
    </row>
  </sheetData>
  <mergeCells count="4">
    <mergeCell ref="A2:H2"/>
    <mergeCell ref="G3:H3"/>
    <mergeCell ref="A14:H15"/>
    <mergeCell ref="A17:H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1B92-CE79-454C-BF73-E1FCECC3D5FB}">
  <sheetPr>
    <pageSetUpPr fitToPage="1"/>
  </sheetPr>
  <dimension ref="A1:N52"/>
  <sheetViews>
    <sheetView showGridLines="0" showZeros="0" zoomScaleNormal="100" workbookViewId="0">
      <pane ySplit="5" topLeftCell="A6" activePane="bottomLeft" state="frozen"/>
      <selection pane="bottomLeft" activeCell="A6" sqref="A6"/>
    </sheetView>
  </sheetViews>
  <sheetFormatPr defaultColWidth="9.1640625" defaultRowHeight="13.8"/>
  <cols>
    <col min="1" max="1" width="33.1640625" style="235" customWidth="1"/>
    <col min="2" max="2" width="9.1640625" style="242" bestFit="1" customWidth="1"/>
    <col min="3" max="3" width="8.44140625" style="242" bestFit="1" customWidth="1"/>
    <col min="4" max="4" width="11.44140625" style="242" customWidth="1"/>
    <col min="5" max="5" width="8.44140625" style="242" bestFit="1" customWidth="1"/>
    <col min="6" max="6" width="8.83203125" style="242" bestFit="1" customWidth="1"/>
    <col min="7" max="7" width="9" style="242" customWidth="1"/>
    <col min="8" max="8" width="13.5546875" style="242" customWidth="1"/>
    <col min="9" max="9" width="11" style="242" customWidth="1"/>
    <col min="10" max="16384" width="9.1640625" style="235"/>
  </cols>
  <sheetData>
    <row r="1" spans="1:9">
      <c r="H1" s="246" t="s">
        <v>409</v>
      </c>
      <c r="I1" s="247">
        <v>1000</v>
      </c>
    </row>
    <row r="2" spans="1:9" ht="15" customHeight="1">
      <c r="A2" s="345" t="s">
        <v>1405</v>
      </c>
      <c r="B2" s="345"/>
      <c r="C2" s="345"/>
      <c r="D2" s="345"/>
      <c r="E2" s="345"/>
      <c r="F2" s="345"/>
      <c r="G2" s="345"/>
      <c r="H2" s="345"/>
      <c r="I2" s="345"/>
    </row>
    <row r="3" spans="1:9" ht="14.1">
      <c r="A3" s="222"/>
      <c r="B3" s="244"/>
      <c r="C3" s="244"/>
      <c r="D3" s="244"/>
      <c r="E3" s="244"/>
      <c r="F3" s="244"/>
      <c r="G3" s="244"/>
      <c r="H3" s="244"/>
      <c r="I3" s="244"/>
    </row>
    <row r="4" spans="1:9" s="237" customFormat="1" ht="18" customHeight="1">
      <c r="A4" s="236"/>
      <c r="B4" s="341" t="s">
        <v>973</v>
      </c>
      <c r="C4" s="341"/>
      <c r="D4" s="341"/>
      <c r="E4" s="341"/>
      <c r="F4" s="341"/>
      <c r="G4" s="341"/>
      <c r="H4" s="342" t="s">
        <v>876</v>
      </c>
      <c r="I4" s="344" t="s">
        <v>9</v>
      </c>
    </row>
    <row r="5" spans="1:9" ht="23.25" customHeight="1" thickBot="1">
      <c r="A5" s="238" t="s">
        <v>408</v>
      </c>
      <c r="B5" s="240" t="s">
        <v>400</v>
      </c>
      <c r="C5" s="240" t="s">
        <v>85</v>
      </c>
      <c r="D5" s="240" t="s">
        <v>87</v>
      </c>
      <c r="E5" s="240" t="s">
        <v>378</v>
      </c>
      <c r="F5" s="240" t="s">
        <v>401</v>
      </c>
      <c r="G5" s="240" t="s">
        <v>1</v>
      </c>
      <c r="H5" s="343"/>
      <c r="I5" s="343"/>
    </row>
    <row r="6" spans="1:9" ht="14.1" customHeight="1" thickTop="1">
      <c r="A6" s="206" t="s">
        <v>972</v>
      </c>
      <c r="B6" s="211">
        <v>-30260.786</v>
      </c>
      <c r="C6" s="211">
        <v>-51591.178</v>
      </c>
      <c r="D6" s="211">
        <v>397.91199999999998</v>
      </c>
      <c r="E6" s="211">
        <v>374.952</v>
      </c>
      <c r="F6" s="211">
        <v>190.607</v>
      </c>
      <c r="G6" s="212">
        <f t="shared" ref="G6:G46" si="0">SUM(B6:F6)</f>
        <v>-80888.493000000002</v>
      </c>
      <c r="H6" s="212">
        <v>-80888.502999999997</v>
      </c>
      <c r="I6" s="212">
        <f t="shared" ref="I6:I46" si="1">H6-G6</f>
        <v>-9.9999999947613105E-3</v>
      </c>
    </row>
    <row r="7" spans="1:9" ht="14.1" customHeight="1">
      <c r="A7" s="207" t="s">
        <v>355</v>
      </c>
      <c r="B7" s="213">
        <v>-14842.554</v>
      </c>
      <c r="C7" s="213">
        <v>-1119.971</v>
      </c>
      <c r="D7" s="213">
        <v>0</v>
      </c>
      <c r="E7" s="213">
        <v>0</v>
      </c>
      <c r="F7" s="213">
        <v>0</v>
      </c>
      <c r="G7" s="214">
        <f t="shared" si="0"/>
        <v>-15962.525</v>
      </c>
      <c r="H7" s="214">
        <v>-15959.418</v>
      </c>
      <c r="I7" s="214">
        <f t="shared" si="1"/>
        <v>3.1069999999999709</v>
      </c>
    </row>
    <row r="8" spans="1:9" ht="14.1" customHeight="1">
      <c r="A8" s="206" t="s">
        <v>1410</v>
      </c>
      <c r="B8" s="211">
        <v>0</v>
      </c>
      <c r="C8" s="211">
        <v>-164462.62100000001</v>
      </c>
      <c r="D8" s="211">
        <v>4733.0129999999999</v>
      </c>
      <c r="E8" s="211">
        <v>1917.37</v>
      </c>
      <c r="F8" s="211">
        <v>467.10649999999998</v>
      </c>
      <c r="G8" s="212">
        <f t="shared" si="0"/>
        <v>-157345.13150000002</v>
      </c>
      <c r="H8" s="212">
        <v>-157346.13006</v>
      </c>
      <c r="I8" s="212">
        <f t="shared" si="1"/>
        <v>-0.9985599999781698</v>
      </c>
    </row>
    <row r="9" spans="1:9" ht="14.1" customHeight="1">
      <c r="A9" s="287" t="s">
        <v>1411</v>
      </c>
      <c r="B9" s="213">
        <v>-186.54499999999999</v>
      </c>
      <c r="C9" s="213">
        <v>-964.01400000000001</v>
      </c>
      <c r="D9" s="213">
        <v>0</v>
      </c>
      <c r="E9" s="213">
        <v>0</v>
      </c>
      <c r="F9" s="213">
        <v>0</v>
      </c>
      <c r="G9" s="214">
        <f t="shared" si="0"/>
        <v>-1150.559</v>
      </c>
      <c r="H9" s="214">
        <v>-1152.171</v>
      </c>
      <c r="I9" s="214">
        <f t="shared" si="1"/>
        <v>-1.61200000000008</v>
      </c>
    </row>
    <row r="10" spans="1:9" ht="14.1" customHeight="1">
      <c r="A10" s="206" t="s">
        <v>1412</v>
      </c>
      <c r="B10" s="211">
        <v>0</v>
      </c>
      <c r="C10" s="211">
        <v>-14330.672</v>
      </c>
      <c r="D10" s="211">
        <v>3197.748</v>
      </c>
      <c r="E10" s="211">
        <v>1773.001</v>
      </c>
      <c r="F10" s="211">
        <v>307.15600000000001</v>
      </c>
      <c r="G10" s="212">
        <f t="shared" si="0"/>
        <v>-9052.7669999999998</v>
      </c>
      <c r="H10" s="212">
        <v>-9053.44</v>
      </c>
      <c r="I10" s="212">
        <f t="shared" si="1"/>
        <v>-0.67300000000068394</v>
      </c>
    </row>
    <row r="11" spans="1:9" ht="14.1" customHeight="1">
      <c r="A11" s="287" t="s">
        <v>1413</v>
      </c>
      <c r="B11" s="213">
        <v>1599.0250000000001</v>
      </c>
      <c r="C11" s="213">
        <v>-7318.308</v>
      </c>
      <c r="D11" s="213">
        <v>1450.415</v>
      </c>
      <c r="E11" s="213">
        <v>481.108</v>
      </c>
      <c r="F11" s="213">
        <v>0</v>
      </c>
      <c r="G11" s="214">
        <f t="shared" si="0"/>
        <v>-3787.7599999999993</v>
      </c>
      <c r="H11" s="214">
        <v>-3787.76</v>
      </c>
      <c r="I11" s="214">
        <f t="shared" si="1"/>
        <v>0</v>
      </c>
    </row>
    <row r="12" spans="1:9" ht="14.1" customHeight="1">
      <c r="A12" s="206" t="s">
        <v>47</v>
      </c>
      <c r="B12" s="211">
        <v>-64647.281999999999</v>
      </c>
      <c r="C12" s="211">
        <v>-91237.020999999993</v>
      </c>
      <c r="D12" s="211">
        <v>379.86</v>
      </c>
      <c r="E12" s="211">
        <v>584.56799999999998</v>
      </c>
      <c r="F12" s="211">
        <v>0</v>
      </c>
      <c r="G12" s="212">
        <f t="shared" si="0"/>
        <v>-154919.875</v>
      </c>
      <c r="H12" s="212">
        <v>-154919.875</v>
      </c>
      <c r="I12" s="212">
        <f t="shared" si="1"/>
        <v>0</v>
      </c>
    </row>
    <row r="13" spans="1:9" ht="14.1" customHeight="1">
      <c r="A13" s="287" t="s">
        <v>1415</v>
      </c>
      <c r="B13" s="213">
        <v>30273.441709999999</v>
      </c>
      <c r="C13" s="213">
        <v>-30320.098000000002</v>
      </c>
      <c r="D13" s="213">
        <v>5169.5569999999998</v>
      </c>
      <c r="E13" s="213">
        <v>1768.289</v>
      </c>
      <c r="F13" s="213">
        <v>0</v>
      </c>
      <c r="G13" s="214">
        <f t="shared" si="0"/>
        <v>6891.1897099999969</v>
      </c>
      <c r="H13" s="214">
        <v>6890.7439999999997</v>
      </c>
      <c r="I13" s="214">
        <f t="shared" si="1"/>
        <v>-0.44570999999723426</v>
      </c>
    </row>
    <row r="14" spans="1:9" ht="14.1" customHeight="1">
      <c r="A14" s="288" t="s">
        <v>1425</v>
      </c>
      <c r="B14" s="211">
        <v>-1323.5697600000001</v>
      </c>
      <c r="C14" s="211">
        <v>-1999.3620000000001</v>
      </c>
      <c r="D14" s="211">
        <v>824.78</v>
      </c>
      <c r="E14" s="211">
        <v>575.72299999999996</v>
      </c>
      <c r="F14" s="211">
        <v>0</v>
      </c>
      <c r="G14" s="212">
        <f>SUM(B14:F14)</f>
        <v>-1922.4287600000007</v>
      </c>
      <c r="H14" s="212">
        <v>-1915.6890000000001</v>
      </c>
      <c r="I14" s="212">
        <f>H14-G14</f>
        <v>6.739760000000615</v>
      </c>
    </row>
    <row r="15" spans="1:9" ht="14.1" customHeight="1">
      <c r="A15" s="207" t="s">
        <v>1416</v>
      </c>
      <c r="B15" s="213">
        <v>0</v>
      </c>
      <c r="C15" s="213">
        <v>-5098.7569999999996</v>
      </c>
      <c r="D15" s="213">
        <v>110.515</v>
      </c>
      <c r="E15" s="213">
        <v>235.465</v>
      </c>
      <c r="F15" s="213">
        <v>0</v>
      </c>
      <c r="G15" s="214">
        <f t="shared" si="0"/>
        <v>-4752.7769999999991</v>
      </c>
      <c r="H15" s="214">
        <v>-4752.7049999999999</v>
      </c>
      <c r="I15" s="214">
        <f t="shared" si="1"/>
        <v>7.1999999999206921E-2</v>
      </c>
    </row>
    <row r="16" spans="1:9" ht="14.1" customHeight="1">
      <c r="A16" s="206" t="s">
        <v>1417</v>
      </c>
      <c r="B16" s="211">
        <v>93.715999999999994</v>
      </c>
      <c r="C16" s="211">
        <v>0</v>
      </c>
      <c r="D16" s="211">
        <v>2838.8</v>
      </c>
      <c r="E16" s="211">
        <v>345.94900000000001</v>
      </c>
      <c r="F16" s="211">
        <v>0</v>
      </c>
      <c r="G16" s="212">
        <f t="shared" si="0"/>
        <v>3278.4650000000001</v>
      </c>
      <c r="H16" s="212">
        <v>3278.4679999999998</v>
      </c>
      <c r="I16" s="212">
        <f t="shared" si="1"/>
        <v>2.9999999997016857E-3</v>
      </c>
    </row>
    <row r="17" spans="1:9" ht="14.1" customHeight="1">
      <c r="A17" s="207" t="s">
        <v>961</v>
      </c>
      <c r="B17" s="213">
        <v>24682.37</v>
      </c>
      <c r="C17" s="213">
        <v>-2916.06268</v>
      </c>
      <c r="D17" s="213">
        <v>2713.9029999999998</v>
      </c>
      <c r="E17" s="213">
        <v>321.08600000000001</v>
      </c>
      <c r="F17" s="213">
        <v>668.57899999999995</v>
      </c>
      <c r="G17" s="214">
        <f t="shared" si="0"/>
        <v>25469.875319999999</v>
      </c>
      <c r="H17" s="214">
        <v>25475.585999999999</v>
      </c>
      <c r="I17" s="214">
        <f t="shared" si="1"/>
        <v>5.7106800000001385</v>
      </c>
    </row>
    <row r="18" spans="1:9" ht="14.1" customHeight="1">
      <c r="A18" s="288" t="s">
        <v>48</v>
      </c>
      <c r="B18" s="211">
        <v>-1630.8589999999999</v>
      </c>
      <c r="C18" s="211"/>
      <c r="D18" s="211">
        <v>1087.203</v>
      </c>
      <c r="E18" s="211">
        <v>715.56500000000005</v>
      </c>
      <c r="F18" s="211">
        <v>0</v>
      </c>
      <c r="G18" s="212">
        <f t="shared" si="0"/>
        <v>171.90900000000011</v>
      </c>
      <c r="H18" s="212">
        <f>171195/I1</f>
        <v>171.19499999999999</v>
      </c>
      <c r="I18" s="212">
        <f t="shared" si="1"/>
        <v>-0.71400000000011232</v>
      </c>
    </row>
    <row r="19" spans="1:9" ht="14.1" customHeight="1">
      <c r="A19" s="207" t="s">
        <v>1418</v>
      </c>
      <c r="B19" s="213">
        <v>143.98099999999999</v>
      </c>
      <c r="C19" s="213">
        <v>0</v>
      </c>
      <c r="D19" s="213">
        <v>0</v>
      </c>
      <c r="E19" s="213">
        <v>0</v>
      </c>
      <c r="F19" s="213">
        <v>0</v>
      </c>
      <c r="G19" s="214">
        <f t="shared" si="0"/>
        <v>143.98099999999999</v>
      </c>
      <c r="H19" s="214">
        <v>143.98862</v>
      </c>
      <c r="I19" s="214">
        <f t="shared" si="1"/>
        <v>7.6200000000028467E-3</v>
      </c>
    </row>
    <row r="20" spans="1:9" ht="14.1" customHeight="1">
      <c r="A20" s="288" t="s">
        <v>1419</v>
      </c>
      <c r="B20" s="211">
        <v>-68733.645999999993</v>
      </c>
      <c r="C20" s="211">
        <v>-114649.06299999999</v>
      </c>
      <c r="D20" s="211">
        <v>0</v>
      </c>
      <c r="E20" s="211">
        <v>0</v>
      </c>
      <c r="F20" s="211">
        <v>0</v>
      </c>
      <c r="G20" s="212">
        <f t="shared" si="0"/>
        <v>-183382.70899999997</v>
      </c>
      <c r="H20" s="212">
        <v>-183382.709</v>
      </c>
      <c r="I20" s="212">
        <f t="shared" si="1"/>
        <v>0</v>
      </c>
    </row>
    <row r="21" spans="1:9" ht="14.1" customHeight="1">
      <c r="A21" s="287" t="s">
        <v>1420</v>
      </c>
      <c r="B21" s="213">
        <v>881.21500000000003</v>
      </c>
      <c r="C21" s="213">
        <v>0</v>
      </c>
      <c r="D21" s="213">
        <v>1152.665</v>
      </c>
      <c r="E21" s="213">
        <v>177.96199999999999</v>
      </c>
      <c r="F21" s="213">
        <v>0</v>
      </c>
      <c r="G21" s="214">
        <f t="shared" si="0"/>
        <v>2211.8420000000001</v>
      </c>
      <c r="H21" s="214">
        <v>2211.85</v>
      </c>
      <c r="I21" s="214">
        <f t="shared" si="1"/>
        <v>7.9999999998108251E-3</v>
      </c>
    </row>
    <row r="22" spans="1:9" ht="14.1" customHeight="1">
      <c r="A22" s="288" t="s">
        <v>898</v>
      </c>
      <c r="B22" s="211">
        <v>-141958.55100000001</v>
      </c>
      <c r="C22" s="211">
        <v>-4224.598</v>
      </c>
      <c r="D22" s="211">
        <v>172.91499999999999</v>
      </c>
      <c r="E22" s="211">
        <v>194.85599999999999</v>
      </c>
      <c r="F22" s="211">
        <v>0</v>
      </c>
      <c r="G22" s="212">
        <f t="shared" si="0"/>
        <v>-145815.378</v>
      </c>
      <c r="H22" s="212">
        <v>-145815.378</v>
      </c>
      <c r="I22" s="212">
        <f t="shared" si="1"/>
        <v>0</v>
      </c>
    </row>
    <row r="23" spans="1:9" ht="14.1" customHeight="1">
      <c r="A23" s="207" t="s">
        <v>1421</v>
      </c>
      <c r="B23" s="213">
        <v>-1114.0999999999999</v>
      </c>
      <c r="C23" s="213">
        <v>-723.928</v>
      </c>
      <c r="D23" s="213">
        <v>0</v>
      </c>
      <c r="E23" s="213">
        <v>0</v>
      </c>
      <c r="F23" s="213">
        <v>0</v>
      </c>
      <c r="G23" s="214">
        <f t="shared" si="0"/>
        <v>-1838.0279999999998</v>
      </c>
      <c r="H23" s="214">
        <v>-1838.028</v>
      </c>
      <c r="I23" s="214">
        <f t="shared" si="1"/>
        <v>0</v>
      </c>
    </row>
    <row r="24" spans="1:9" ht="14.1" customHeight="1">
      <c r="A24" s="288" t="s">
        <v>1422</v>
      </c>
      <c r="B24" s="211">
        <v>551.25800000000004</v>
      </c>
      <c r="C24" s="211">
        <v>0</v>
      </c>
      <c r="D24" s="211">
        <v>802.43899999999996</v>
      </c>
      <c r="E24" s="211">
        <v>0</v>
      </c>
      <c r="F24" s="211">
        <v>0</v>
      </c>
      <c r="G24" s="212">
        <f t="shared" si="0"/>
        <v>1353.6970000000001</v>
      </c>
      <c r="H24" s="212">
        <v>1353.6969999999999</v>
      </c>
      <c r="I24" s="212">
        <f t="shared" si="1"/>
        <v>0</v>
      </c>
    </row>
    <row r="25" spans="1:9" ht="14.1" customHeight="1">
      <c r="A25" s="287" t="s">
        <v>1251</v>
      </c>
      <c r="B25" s="213">
        <v>0</v>
      </c>
      <c r="C25" s="213">
        <v>-907.14099999999996</v>
      </c>
      <c r="D25" s="213">
        <v>1371.2270000000001</v>
      </c>
      <c r="E25" s="213">
        <v>438.74799999999999</v>
      </c>
      <c r="F25" s="213">
        <v>136.30600000000001</v>
      </c>
      <c r="G25" s="214">
        <f t="shared" si="0"/>
        <v>1039.1400000000001</v>
      </c>
      <c r="H25" s="214">
        <v>1041.423</v>
      </c>
      <c r="I25" s="214">
        <f t="shared" si="1"/>
        <v>2.2829999999999018</v>
      </c>
    </row>
    <row r="26" spans="1:9" ht="14.1" customHeight="1">
      <c r="A26" s="206" t="s">
        <v>1423</v>
      </c>
      <c r="B26" s="211">
        <v>0</v>
      </c>
      <c r="C26" s="211">
        <v>836.97900000000004</v>
      </c>
      <c r="D26" s="211">
        <v>497.91399999999999</v>
      </c>
      <c r="E26" s="211">
        <v>363.03100000000001</v>
      </c>
      <c r="F26" s="211">
        <v>0</v>
      </c>
      <c r="G26" s="212">
        <f t="shared" si="0"/>
        <v>1697.924</v>
      </c>
      <c r="H26" s="212">
        <v>1697.924</v>
      </c>
      <c r="I26" s="212">
        <f t="shared" si="1"/>
        <v>0</v>
      </c>
    </row>
    <row r="27" spans="1:9" ht="14.1" customHeight="1">
      <c r="A27" s="207" t="s">
        <v>1438</v>
      </c>
      <c r="B27" s="213">
        <v>-4054.0599999999995</v>
      </c>
      <c r="C27" s="213">
        <v>0</v>
      </c>
      <c r="D27" s="213">
        <v>0</v>
      </c>
      <c r="E27" s="213">
        <v>0</v>
      </c>
      <c r="F27" s="213">
        <v>0</v>
      </c>
      <c r="G27" s="214">
        <f>SUM(B27:F27)</f>
        <v>-4054.0599999999995</v>
      </c>
      <c r="H27" s="214">
        <v>-4054.06</v>
      </c>
      <c r="I27" s="214">
        <f>H27-G27</f>
        <v>0</v>
      </c>
    </row>
    <row r="28" spans="1:9" ht="14.1" customHeight="1">
      <c r="A28" s="288" t="s">
        <v>1424</v>
      </c>
      <c r="B28" s="211">
        <v>0</v>
      </c>
      <c r="C28" s="211">
        <v>-1356.7529999999999</v>
      </c>
      <c r="D28" s="211">
        <v>247.73500000000001</v>
      </c>
      <c r="E28" s="211">
        <v>0</v>
      </c>
      <c r="F28" s="211">
        <v>0</v>
      </c>
      <c r="G28" s="212">
        <f t="shared" si="0"/>
        <v>-1109.018</v>
      </c>
      <c r="H28" s="212">
        <v>-1109.047</v>
      </c>
      <c r="I28" s="212">
        <f t="shared" si="1"/>
        <v>-2.8999999999996362E-2</v>
      </c>
    </row>
    <row r="29" spans="1:9" ht="14.1" customHeight="1">
      <c r="A29" s="287" t="s">
        <v>1426</v>
      </c>
      <c r="B29" s="213">
        <v>-12000</v>
      </c>
      <c r="C29" s="213">
        <v>-29746.185000000001</v>
      </c>
      <c r="D29" s="213">
        <v>874.08199999999999</v>
      </c>
      <c r="E29" s="213">
        <v>235.708</v>
      </c>
      <c r="F29" s="213">
        <v>0</v>
      </c>
      <c r="G29" s="214">
        <f t="shared" si="0"/>
        <v>-40636.394999999997</v>
      </c>
      <c r="H29" s="214">
        <v>-40636.478999999999</v>
      </c>
      <c r="I29" s="214">
        <f t="shared" si="1"/>
        <v>-8.4000000002561137E-2</v>
      </c>
    </row>
    <row r="30" spans="1:9" ht="14.1" customHeight="1">
      <c r="A30" s="206" t="s">
        <v>1428</v>
      </c>
      <c r="B30" s="211">
        <v>29536.780999999999</v>
      </c>
      <c r="C30" s="211">
        <v>-5510.9309999999996</v>
      </c>
      <c r="D30" s="211">
        <v>213.84</v>
      </c>
      <c r="E30" s="211">
        <v>178.458</v>
      </c>
      <c r="F30" s="211">
        <v>0</v>
      </c>
      <c r="G30" s="212">
        <f t="shared" si="0"/>
        <v>24418.147999999997</v>
      </c>
      <c r="H30" s="212">
        <v>24418.147000000001</v>
      </c>
      <c r="I30" s="212">
        <f t="shared" si="1"/>
        <v>-9.9999999656574801E-4</v>
      </c>
    </row>
    <row r="31" spans="1:9" ht="14.1" customHeight="1">
      <c r="A31" s="207" t="s">
        <v>1427</v>
      </c>
      <c r="B31" s="213">
        <v>0</v>
      </c>
      <c r="C31" s="213">
        <v>-656.57100000000003</v>
      </c>
      <c r="D31" s="213">
        <v>0</v>
      </c>
      <c r="E31" s="213">
        <v>0</v>
      </c>
      <c r="F31" s="213">
        <v>0</v>
      </c>
      <c r="G31" s="214">
        <f t="shared" si="0"/>
        <v>-656.57100000000003</v>
      </c>
      <c r="H31" s="214">
        <v>-656.66899999999998</v>
      </c>
      <c r="I31" s="214">
        <f t="shared" si="1"/>
        <v>-9.7999999999956344E-2</v>
      </c>
    </row>
    <row r="32" spans="1:9" ht="14.1" customHeight="1">
      <c r="A32" s="206" t="s">
        <v>58</v>
      </c>
      <c r="B32" s="211">
        <v>0</v>
      </c>
      <c r="C32" s="211">
        <v>-4714.32</v>
      </c>
      <c r="D32" s="211">
        <v>0</v>
      </c>
      <c r="E32" s="211">
        <v>0</v>
      </c>
      <c r="F32" s="211">
        <v>0</v>
      </c>
      <c r="G32" s="212">
        <f t="shared" si="0"/>
        <v>-4714.32</v>
      </c>
      <c r="H32" s="212">
        <v>-4714.32</v>
      </c>
      <c r="I32" s="212">
        <f t="shared" si="1"/>
        <v>0</v>
      </c>
    </row>
    <row r="33" spans="1:14" ht="14.1" customHeight="1">
      <c r="A33" s="207" t="s">
        <v>1429</v>
      </c>
      <c r="B33" s="213">
        <v>-298.911</v>
      </c>
      <c r="C33" s="213">
        <v>0</v>
      </c>
      <c r="D33" s="213">
        <v>0</v>
      </c>
      <c r="E33" s="213">
        <v>0</v>
      </c>
      <c r="F33" s="213">
        <v>0</v>
      </c>
      <c r="G33" s="214">
        <f t="shared" si="0"/>
        <v>-298.911</v>
      </c>
      <c r="H33" s="214">
        <v>-298.911</v>
      </c>
      <c r="I33" s="214">
        <f t="shared" si="1"/>
        <v>0</v>
      </c>
    </row>
    <row r="34" spans="1:14" ht="14.1" customHeight="1">
      <c r="A34" s="206" t="s">
        <v>1414</v>
      </c>
      <c r="B34" s="211">
        <v>230000</v>
      </c>
      <c r="C34" s="211">
        <v>-2897.453</v>
      </c>
      <c r="D34" s="211">
        <v>5285.3789999999999</v>
      </c>
      <c r="E34" s="211">
        <v>521.73699999999997</v>
      </c>
      <c r="F34" s="211">
        <v>0</v>
      </c>
      <c r="G34" s="212">
        <f>SUM(B34:F34)</f>
        <v>232909.66299999997</v>
      </c>
      <c r="H34" s="212">
        <v>232909.663</v>
      </c>
      <c r="I34" s="212">
        <f>H34-G34</f>
        <v>0</v>
      </c>
    </row>
    <row r="35" spans="1:14" ht="14.1" customHeight="1">
      <c r="A35" s="287" t="s">
        <v>1430</v>
      </c>
      <c r="B35" s="213">
        <v>6900.0360000000001</v>
      </c>
      <c r="C35" s="213">
        <v>1726.86</v>
      </c>
      <c r="D35" s="213">
        <v>0</v>
      </c>
      <c r="E35" s="213">
        <v>0</v>
      </c>
      <c r="F35" s="213">
        <v>0</v>
      </c>
      <c r="G35" s="214">
        <f t="shared" si="0"/>
        <v>8626.8960000000006</v>
      </c>
      <c r="H35" s="214">
        <v>8626.8960000000006</v>
      </c>
      <c r="I35" s="214">
        <f t="shared" si="1"/>
        <v>0</v>
      </c>
    </row>
    <row r="36" spans="1:14" ht="14.1" customHeight="1">
      <c r="A36" s="206" t="s">
        <v>1432</v>
      </c>
      <c r="B36" s="211">
        <v>11693.344999999999</v>
      </c>
      <c r="C36" s="211">
        <v>-215.89400000000001</v>
      </c>
      <c r="D36" s="211">
        <v>3863.8690000000001</v>
      </c>
      <c r="E36" s="211">
        <v>1559.258</v>
      </c>
      <c r="F36" s="211">
        <v>573.60699999999997</v>
      </c>
      <c r="G36" s="212">
        <f t="shared" si="0"/>
        <v>17474.185000000001</v>
      </c>
      <c r="H36" s="212">
        <v>17474.740000000002</v>
      </c>
      <c r="I36" s="212">
        <f t="shared" si="1"/>
        <v>0.55500000000029104</v>
      </c>
    </row>
    <row r="37" spans="1:14" ht="14.1" customHeight="1">
      <c r="A37" s="207" t="s">
        <v>1431</v>
      </c>
      <c r="B37" s="213">
        <v>-4701.0510000000004</v>
      </c>
      <c r="C37" s="213">
        <v>280.512</v>
      </c>
      <c r="D37" s="213">
        <f>2394.39+519.3</f>
        <v>2913.6899999999996</v>
      </c>
      <c r="E37" s="213">
        <v>755.351</v>
      </c>
      <c r="F37" s="213">
        <v>0</v>
      </c>
      <c r="G37" s="214">
        <f t="shared" si="0"/>
        <v>-751.49800000000107</v>
      </c>
      <c r="H37" s="214">
        <f>-1270.438+519.3</f>
        <v>-751.13800000000015</v>
      </c>
      <c r="I37" s="214">
        <f t="shared" si="1"/>
        <v>0.36000000000092314</v>
      </c>
      <c r="K37" s="315"/>
      <c r="N37" s="213"/>
    </row>
    <row r="38" spans="1:14" ht="14.1" customHeight="1">
      <c r="A38" s="314" t="s">
        <v>1433</v>
      </c>
      <c r="B38" s="211">
        <v>-12650.019</v>
      </c>
      <c r="C38" s="211">
        <v>-58829.072999999997</v>
      </c>
      <c r="D38" s="211">
        <v>2103.1529999999998</v>
      </c>
      <c r="E38" s="211">
        <v>1794.5550000000001</v>
      </c>
      <c r="F38" s="211">
        <v>0</v>
      </c>
      <c r="G38" s="212">
        <f t="shared" si="0"/>
        <v>-67581.384000000005</v>
      </c>
      <c r="H38" s="212">
        <v>-67581.399999999994</v>
      </c>
      <c r="I38" s="212">
        <f t="shared" si="1"/>
        <v>-1.5999999988707714E-2</v>
      </c>
    </row>
    <row r="39" spans="1:14" ht="14.1" customHeight="1">
      <c r="A39" s="207" t="s">
        <v>1434</v>
      </c>
      <c r="B39" s="213">
        <v>26140.122039999998</v>
      </c>
      <c r="C39" s="213">
        <v>-149591.76800000001</v>
      </c>
      <c r="D39" s="213">
        <v>3784.1590000000001</v>
      </c>
      <c r="E39" s="213">
        <v>2441.752</v>
      </c>
      <c r="F39" s="213">
        <v>0</v>
      </c>
      <c r="G39" s="214">
        <f t="shared" si="0"/>
        <v>-117225.73496000002</v>
      </c>
      <c r="H39" s="214">
        <v>-117226.201</v>
      </c>
      <c r="I39" s="214">
        <f t="shared" si="1"/>
        <v>-0.46603999998478685</v>
      </c>
    </row>
    <row r="40" spans="1:14" ht="20.399999999999999">
      <c r="A40" s="206" t="s">
        <v>1436</v>
      </c>
      <c r="B40" s="211">
        <v>-8423.1674899999998</v>
      </c>
      <c r="C40" s="211">
        <v>0</v>
      </c>
      <c r="D40" s="211">
        <v>1609.9110000000001</v>
      </c>
      <c r="E40" s="211">
        <v>0</v>
      </c>
      <c r="F40" s="211">
        <v>0</v>
      </c>
      <c r="G40" s="212">
        <f t="shared" si="0"/>
        <v>-6813.2564899999998</v>
      </c>
      <c r="H40" s="212">
        <v>-6813.2564900000007</v>
      </c>
      <c r="I40" s="212">
        <f t="shared" si="1"/>
        <v>0</v>
      </c>
    </row>
    <row r="41" spans="1:14">
      <c r="A41" s="207" t="s">
        <v>1435</v>
      </c>
      <c r="B41" s="213">
        <v>0</v>
      </c>
      <c r="C41" s="213">
        <v>-4468.1790000000001</v>
      </c>
      <c r="D41" s="213">
        <v>0</v>
      </c>
      <c r="E41" s="213">
        <v>0</v>
      </c>
      <c r="F41" s="213">
        <v>0</v>
      </c>
      <c r="G41" s="214">
        <f>SUM(B41:F41)</f>
        <v>-4468.1790000000001</v>
      </c>
      <c r="H41" s="214">
        <v>-4470.3310000000001</v>
      </c>
      <c r="I41" s="214">
        <f>H41-G41</f>
        <v>-2.1520000000000437</v>
      </c>
    </row>
    <row r="42" spans="1:14">
      <c r="A42" s="206" t="s">
        <v>1437</v>
      </c>
      <c r="B42" s="211">
        <v>0</v>
      </c>
      <c r="C42" s="211">
        <v>3580.5949999999998</v>
      </c>
      <c r="D42" s="211">
        <v>1272.252</v>
      </c>
      <c r="E42" s="211">
        <v>180.69900000000001</v>
      </c>
      <c r="F42" s="211">
        <v>0</v>
      </c>
      <c r="G42" s="212">
        <f t="shared" si="0"/>
        <v>5033.5459999999994</v>
      </c>
      <c r="H42" s="212">
        <v>5033.5460000000003</v>
      </c>
      <c r="I42" s="212">
        <f t="shared" si="1"/>
        <v>0</v>
      </c>
    </row>
    <row r="43" spans="1:14" ht="14.1" customHeight="1">
      <c r="A43" s="207" t="s">
        <v>1439</v>
      </c>
      <c r="B43" s="213">
        <v>198686</v>
      </c>
      <c r="C43" s="213">
        <v>0</v>
      </c>
      <c r="D43" s="213">
        <v>0</v>
      </c>
      <c r="E43" s="213">
        <v>0</v>
      </c>
      <c r="F43" s="213">
        <v>0</v>
      </c>
      <c r="G43" s="214">
        <f t="shared" si="0"/>
        <v>198686</v>
      </c>
      <c r="H43" s="214">
        <v>198686</v>
      </c>
      <c r="I43" s="214">
        <f t="shared" si="1"/>
        <v>0</v>
      </c>
    </row>
    <row r="44" spans="1:14" ht="14.1" customHeight="1">
      <c r="A44" s="206" t="s">
        <v>1440</v>
      </c>
      <c r="B44" s="211">
        <v>41422.576999999997</v>
      </c>
      <c r="C44" s="211">
        <v>-29457.633000000002</v>
      </c>
      <c r="D44" s="211">
        <v>843.12900000000002</v>
      </c>
      <c r="E44" s="211">
        <v>442.00400000000002</v>
      </c>
      <c r="F44" s="211">
        <v>0</v>
      </c>
      <c r="G44" s="212">
        <f t="shared" si="0"/>
        <v>13250.076999999997</v>
      </c>
      <c r="H44" s="212">
        <v>13252.177</v>
      </c>
      <c r="I44" s="212">
        <f t="shared" si="1"/>
        <v>2.1000000000021828</v>
      </c>
    </row>
    <row r="45" spans="1:14" ht="14.1" customHeight="1">
      <c r="A45" s="207" t="s">
        <v>1441</v>
      </c>
      <c r="B45" s="213">
        <v>5410.4674900000018</v>
      </c>
      <c r="C45" s="213">
        <v>-8572.5740000000005</v>
      </c>
      <c r="D45" s="213">
        <v>4270.2809999999999</v>
      </c>
      <c r="E45" s="213">
        <v>1421.595</v>
      </c>
      <c r="F45" s="213">
        <v>188.78899999999999</v>
      </c>
      <c r="G45" s="214">
        <f t="shared" si="0"/>
        <v>2718.5584900000013</v>
      </c>
      <c r="H45" s="214">
        <v>2717.3310000000001</v>
      </c>
      <c r="I45" s="214">
        <f t="shared" si="1"/>
        <v>-1.2274900000011257</v>
      </c>
    </row>
    <row r="46" spans="1:14" ht="14.1" customHeight="1" thickBot="1">
      <c r="A46" s="206" t="s">
        <v>1442</v>
      </c>
      <c r="B46" s="211">
        <v>0</v>
      </c>
      <c r="C46" s="211">
        <v>-838.87400000000002</v>
      </c>
      <c r="D46" s="211">
        <v>167.88200000000003</v>
      </c>
      <c r="E46" s="211">
        <v>194.85599999999999</v>
      </c>
      <c r="F46" s="211">
        <v>0</v>
      </c>
      <c r="G46" s="212">
        <f t="shared" si="0"/>
        <v>-476.13599999999997</v>
      </c>
      <c r="H46" s="212">
        <v>-476.137</v>
      </c>
      <c r="I46" s="212">
        <f t="shared" si="1"/>
        <v>-1.0000000000331966E-3</v>
      </c>
    </row>
    <row r="47" spans="1:14" ht="14.1" customHeight="1" thickTop="1">
      <c r="A47" s="51" t="s">
        <v>1</v>
      </c>
      <c r="B47" s="215">
        <f t="shared" ref="B47:I47" si="2">SUM(B6:B46)</f>
        <v>241189.23398999998</v>
      </c>
      <c r="C47" s="215">
        <f t="shared" si="2"/>
        <v>-782294.05667999992</v>
      </c>
      <c r="D47" s="215">
        <f t="shared" si="2"/>
        <v>54350.228000000003</v>
      </c>
      <c r="E47" s="215">
        <f t="shared" si="2"/>
        <v>19993.646000000004</v>
      </c>
      <c r="F47" s="215">
        <f t="shared" si="2"/>
        <v>2532.1504999999997</v>
      </c>
      <c r="G47" s="215">
        <f t="shared" si="2"/>
        <v>-464228.79818999994</v>
      </c>
      <c r="H47" s="215">
        <f t="shared" si="2"/>
        <v>-464216.37993000017</v>
      </c>
      <c r="I47" s="215">
        <f t="shared" si="2"/>
        <v>12.418260000057927</v>
      </c>
    </row>
    <row r="49" spans="3:9" ht="14.1">
      <c r="F49" s="245"/>
      <c r="G49" s="248"/>
      <c r="H49" s="249"/>
      <c r="I49" s="250"/>
    </row>
    <row r="50" spans="3:9">
      <c r="C50" s="243"/>
    </row>
    <row r="51" spans="3:9">
      <c r="C51" s="243"/>
    </row>
    <row r="52" spans="3:9">
      <c r="G52" s="251"/>
      <c r="I52" s="251"/>
    </row>
  </sheetData>
  <mergeCells count="4">
    <mergeCell ref="B4:G4"/>
    <mergeCell ref="H4:H5"/>
    <mergeCell ref="I4:I5"/>
    <mergeCell ref="A2:I2"/>
  </mergeCells>
  <pageMargins left="0.25" right="0.25" top="0.75" bottom="0.75" header="0.3" footer="0.3"/>
  <pageSetup paperSize="9" orientation="portrait" r:id="rId1"/>
  <ignoredErrors>
    <ignoredError sqref="G42 G35:G40 G6:G13 G28:G33 G15:G26 G43:G4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950-81CE-4562-B5F7-AEB1FBCEC197}">
  <dimension ref="A1:J26"/>
  <sheetViews>
    <sheetView showGridLines="0" workbookViewId="0"/>
  </sheetViews>
  <sheetFormatPr defaultColWidth="9.1640625" defaultRowHeight="13.8"/>
  <cols>
    <col min="1" max="1" width="28" style="235" bestFit="1" customWidth="1"/>
    <col min="2" max="2" width="14.1640625" style="242" bestFit="1" customWidth="1"/>
    <col min="3" max="3" width="9.5546875" style="242" bestFit="1" customWidth="1"/>
    <col min="4" max="4" width="7.83203125" style="242" bestFit="1" customWidth="1"/>
    <col min="5" max="5" width="12.27734375" style="242" bestFit="1" customWidth="1"/>
    <col min="6" max="6" width="11.27734375" style="242" bestFit="1" customWidth="1"/>
    <col min="7" max="7" width="4.83203125" style="224" bestFit="1" customWidth="1"/>
    <col min="8" max="8" width="9.1640625" style="235"/>
    <col min="9" max="9" width="12.44140625" style="235" bestFit="1" customWidth="1"/>
    <col min="10" max="16384" width="9.1640625" style="235"/>
  </cols>
  <sheetData>
    <row r="1" spans="1:10">
      <c r="F1" s="241" t="s">
        <v>409</v>
      </c>
      <c r="G1" s="223">
        <v>1000</v>
      </c>
    </row>
    <row r="2" spans="1:10" ht="14.25" customHeight="1">
      <c r="A2" s="345" t="s">
        <v>1406</v>
      </c>
      <c r="B2" s="345"/>
      <c r="C2" s="345"/>
      <c r="D2" s="345"/>
      <c r="E2" s="345"/>
      <c r="F2" s="345"/>
    </row>
    <row r="3" spans="1:10" ht="14.25" customHeight="1">
      <c r="A3" s="345"/>
      <c r="B3" s="345"/>
      <c r="C3" s="345"/>
      <c r="D3" s="345"/>
      <c r="E3" s="345"/>
      <c r="F3" s="345"/>
    </row>
    <row r="4" spans="1:10" ht="14.1">
      <c r="A4" s="253"/>
      <c r="B4" s="244"/>
      <c r="C4" s="244"/>
      <c r="D4" s="244"/>
    </row>
    <row r="5" spans="1:10" s="237" customFormat="1" ht="14.25" customHeight="1">
      <c r="A5" s="309"/>
      <c r="B5" s="346" t="s">
        <v>973</v>
      </c>
      <c r="C5" s="346"/>
      <c r="D5" s="346"/>
      <c r="E5" s="344" t="s">
        <v>1408</v>
      </c>
      <c r="F5" s="344" t="s">
        <v>1409</v>
      </c>
      <c r="G5" s="235"/>
      <c r="J5" s="235"/>
    </row>
    <row r="6" spans="1:10" ht="21.3" thickBot="1">
      <c r="A6" s="313" t="s">
        <v>408</v>
      </c>
      <c r="B6" s="290" t="s">
        <v>1407</v>
      </c>
      <c r="C6" s="290" t="s">
        <v>1394</v>
      </c>
      <c r="D6" s="290" t="s">
        <v>1</v>
      </c>
      <c r="E6" s="343"/>
      <c r="F6" s="343"/>
      <c r="G6" s="235"/>
    </row>
    <row r="7" spans="1:10" ht="14.1" customHeight="1" thickTop="1">
      <c r="A7" s="206" t="s">
        <v>74</v>
      </c>
      <c r="B7" s="211">
        <v>13499.126</v>
      </c>
      <c r="C7" s="211">
        <v>251.36199999999999</v>
      </c>
      <c r="D7" s="212">
        <f t="shared" ref="D7:D23" si="0">SUM(B7:C7)</f>
        <v>13750.487999999999</v>
      </c>
      <c r="E7" s="212">
        <v>13750.361999999999</v>
      </c>
      <c r="F7" s="212">
        <v>0</v>
      </c>
    </row>
    <row r="8" spans="1:10">
      <c r="A8" s="207" t="s">
        <v>1443</v>
      </c>
      <c r="B8" s="213">
        <v>9030.027</v>
      </c>
      <c r="C8" s="213">
        <v>393.35199999999998</v>
      </c>
      <c r="D8" s="214">
        <f t="shared" si="0"/>
        <v>9423.3790000000008</v>
      </c>
      <c r="E8" s="214">
        <v>9423.0789999999997</v>
      </c>
      <c r="F8" s="214">
        <v>0</v>
      </c>
    </row>
    <row r="9" spans="1:10" ht="14.1" customHeight="1">
      <c r="A9" s="206" t="s">
        <v>75</v>
      </c>
      <c r="B9" s="211">
        <v>1100</v>
      </c>
      <c r="C9" s="211">
        <v>0</v>
      </c>
      <c r="D9" s="212">
        <f t="shared" si="0"/>
        <v>1100</v>
      </c>
      <c r="E9" s="212">
        <v>1100</v>
      </c>
      <c r="F9" s="212">
        <f t="shared" ref="F9:F22" si="1">E9-D9</f>
        <v>0</v>
      </c>
    </row>
    <row r="10" spans="1:10">
      <c r="A10" s="207" t="s">
        <v>77</v>
      </c>
      <c r="B10" s="213">
        <v>0</v>
      </c>
      <c r="C10" s="213">
        <v>421.41199999999998</v>
      </c>
      <c r="D10" s="214">
        <f t="shared" si="0"/>
        <v>421.41199999999998</v>
      </c>
      <c r="E10" s="214">
        <v>421.41199999999998</v>
      </c>
      <c r="F10" s="214">
        <f t="shared" si="1"/>
        <v>0</v>
      </c>
    </row>
    <row r="11" spans="1:10">
      <c r="A11" s="206" t="s">
        <v>1444</v>
      </c>
      <c r="B11" s="211">
        <v>0</v>
      </c>
      <c r="C11" s="211">
        <v>5390.4709999999995</v>
      </c>
      <c r="D11" s="212">
        <f t="shared" si="0"/>
        <v>5390.4709999999995</v>
      </c>
      <c r="E11" s="212">
        <v>5390.4709999999995</v>
      </c>
      <c r="F11" s="212">
        <f t="shared" si="1"/>
        <v>0</v>
      </c>
    </row>
    <row r="12" spans="1:10">
      <c r="A12" s="207" t="s">
        <v>1445</v>
      </c>
      <c r="B12" s="213">
        <v>0</v>
      </c>
      <c r="C12" s="213">
        <v>1744.441</v>
      </c>
      <c r="D12" s="214">
        <f t="shared" si="0"/>
        <v>1744.441</v>
      </c>
      <c r="E12" s="214">
        <v>1753.404</v>
      </c>
      <c r="F12" s="214">
        <v>9</v>
      </c>
    </row>
    <row r="13" spans="1:10" ht="14.1" customHeight="1">
      <c r="A13" s="206" t="s">
        <v>969</v>
      </c>
      <c r="B13" s="211">
        <v>0</v>
      </c>
      <c r="C13" s="211">
        <v>828.40200000000004</v>
      </c>
      <c r="D13" s="212">
        <f t="shared" si="0"/>
        <v>828.40200000000004</v>
      </c>
      <c r="E13" s="212">
        <v>828.40599999999995</v>
      </c>
      <c r="F13" s="212">
        <f t="shared" si="1"/>
        <v>3.9999999999054126E-3</v>
      </c>
    </row>
    <row r="14" spans="1:10">
      <c r="A14" s="207" t="s">
        <v>1446</v>
      </c>
      <c r="B14" s="213">
        <v>0</v>
      </c>
      <c r="C14" s="213">
        <v>459.07299999999998</v>
      </c>
      <c r="D14" s="214">
        <f t="shared" si="0"/>
        <v>459.07299999999998</v>
      </c>
      <c r="E14" s="214">
        <v>459.07299999999998</v>
      </c>
      <c r="F14" s="214">
        <f t="shared" si="1"/>
        <v>0</v>
      </c>
    </row>
    <row r="15" spans="1:10" ht="14.1" customHeight="1">
      <c r="A15" s="206" t="s">
        <v>1447</v>
      </c>
      <c r="B15" s="211">
        <v>0</v>
      </c>
      <c r="C15" s="211">
        <v>4266.1840000000002</v>
      </c>
      <c r="D15" s="212">
        <f t="shared" si="0"/>
        <v>4266.1840000000002</v>
      </c>
      <c r="E15" s="212">
        <v>4266.1840000000002</v>
      </c>
      <c r="F15" s="212">
        <f t="shared" si="1"/>
        <v>0</v>
      </c>
    </row>
    <row r="16" spans="1:10">
      <c r="A16" s="207" t="s">
        <v>1448</v>
      </c>
      <c r="B16" s="213">
        <v>902.529</v>
      </c>
      <c r="C16" s="213">
        <v>0</v>
      </c>
      <c r="D16" s="214">
        <f t="shared" si="0"/>
        <v>902.529</v>
      </c>
      <c r="E16" s="214">
        <v>902.529</v>
      </c>
      <c r="F16" s="214">
        <f t="shared" si="1"/>
        <v>0</v>
      </c>
    </row>
    <row r="17" spans="1:6" ht="14.1" customHeight="1">
      <c r="A17" s="206" t="s">
        <v>970</v>
      </c>
      <c r="B17" s="211">
        <v>440.846</v>
      </c>
      <c r="C17" s="211">
        <v>311.15699999999998</v>
      </c>
      <c r="D17" s="212">
        <f t="shared" si="0"/>
        <v>752.00299999999993</v>
      </c>
      <c r="E17" s="212">
        <v>753.07600000000002</v>
      </c>
      <c r="F17" s="212">
        <v>1</v>
      </c>
    </row>
    <row r="18" spans="1:6">
      <c r="A18" s="207" t="s">
        <v>368</v>
      </c>
      <c r="B18" s="213">
        <v>0</v>
      </c>
      <c r="C18" s="213">
        <v>123.907</v>
      </c>
      <c r="D18" s="214">
        <f t="shared" si="0"/>
        <v>123.907</v>
      </c>
      <c r="E18" s="214">
        <v>123.907</v>
      </c>
      <c r="F18" s="214">
        <f t="shared" si="1"/>
        <v>0</v>
      </c>
    </row>
    <row r="19" spans="1:6" ht="14.1" customHeight="1">
      <c r="A19" s="206" t="s">
        <v>1297</v>
      </c>
      <c r="B19" s="211">
        <v>99.91</v>
      </c>
      <c r="C19" s="211">
        <v>186.733</v>
      </c>
      <c r="D19" s="212">
        <f t="shared" si="0"/>
        <v>286.64300000000003</v>
      </c>
      <c r="E19" s="212">
        <f>286651/G1</f>
        <v>286.65100000000001</v>
      </c>
      <c r="F19" s="212">
        <v>0</v>
      </c>
    </row>
    <row r="20" spans="1:6">
      <c r="A20" s="207" t="s">
        <v>1449</v>
      </c>
      <c r="B20" s="213">
        <v>4492.4120000000003</v>
      </c>
      <c r="C20" s="213">
        <v>4349.5267000000003</v>
      </c>
      <c r="D20" s="214">
        <f t="shared" si="0"/>
        <v>8841.9387000000006</v>
      </c>
      <c r="E20" s="214">
        <v>8839.0179100000005</v>
      </c>
      <c r="F20" s="214">
        <v>-3</v>
      </c>
    </row>
    <row r="21" spans="1:6" ht="14.1" customHeight="1">
      <c r="A21" s="206" t="s">
        <v>370</v>
      </c>
      <c r="B21" s="211">
        <v>2209</v>
      </c>
      <c r="C21" s="211">
        <v>400.32499999999999</v>
      </c>
      <c r="D21" s="212">
        <f t="shared" si="0"/>
        <v>2609.3249999999998</v>
      </c>
      <c r="E21" s="212">
        <v>2609.3249999999998</v>
      </c>
      <c r="F21" s="212">
        <f t="shared" si="1"/>
        <v>0</v>
      </c>
    </row>
    <row r="22" spans="1:6">
      <c r="A22" s="207" t="s">
        <v>80</v>
      </c>
      <c r="B22" s="213">
        <v>0</v>
      </c>
      <c r="C22" s="213">
        <v>2011.2909999999999</v>
      </c>
      <c r="D22" s="214">
        <f t="shared" si="0"/>
        <v>2011.2909999999999</v>
      </c>
      <c r="E22" s="214">
        <v>2011.2909999999999</v>
      </c>
      <c r="F22" s="214">
        <f t="shared" si="1"/>
        <v>0</v>
      </c>
    </row>
    <row r="23" spans="1:6" ht="14.1" customHeight="1" thickBot="1">
      <c r="A23" s="206" t="s">
        <v>375</v>
      </c>
      <c r="B23" s="211">
        <v>1005</v>
      </c>
      <c r="C23" s="211">
        <v>1076.056</v>
      </c>
      <c r="D23" s="212">
        <f t="shared" si="0"/>
        <v>2081.056</v>
      </c>
      <c r="E23" s="212">
        <v>2081.056</v>
      </c>
      <c r="F23" s="212">
        <f>E23-D23</f>
        <v>0</v>
      </c>
    </row>
    <row r="24" spans="1:6" ht="14.1" customHeight="1" thickTop="1">
      <c r="A24" s="51" t="s">
        <v>1</v>
      </c>
      <c r="B24" s="215">
        <f>SUM(B7:B23)</f>
        <v>32778.85</v>
      </c>
      <c r="C24" s="215">
        <v>22213</v>
      </c>
      <c r="D24" s="215">
        <v>54992</v>
      </c>
      <c r="E24" s="215">
        <f>SUM(E7:E23)</f>
        <v>54999.24390999999</v>
      </c>
      <c r="F24" s="215">
        <f>E24-D24</f>
        <v>7.2439099999901373</v>
      </c>
    </row>
    <row r="26" spans="1:6">
      <c r="B26" s="243"/>
      <c r="C26" s="291">
        <v>100000000</v>
      </c>
      <c r="D26" s="291">
        <v>1000000</v>
      </c>
      <c r="E26" s="214"/>
    </row>
  </sheetData>
  <mergeCells count="4">
    <mergeCell ref="B5:D5"/>
    <mergeCell ref="E5:E6"/>
    <mergeCell ref="F5:F6"/>
    <mergeCell ref="A2:F3"/>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4BCC-3083-4630-8E46-5EE7030D4523}">
  <dimension ref="A2:J17"/>
  <sheetViews>
    <sheetView showGridLines="0" workbookViewId="0"/>
  </sheetViews>
  <sheetFormatPr defaultColWidth="65.5546875" defaultRowHeight="12.3"/>
  <cols>
    <col min="2" max="2" width="24.44140625" bestFit="1" customWidth="1"/>
    <col min="3" max="3" width="10.83203125" bestFit="1" customWidth="1"/>
    <col min="4" max="4" width="9.1640625" bestFit="1" customWidth="1"/>
    <col min="5" max="5" width="12.1640625" bestFit="1" customWidth="1"/>
    <col min="6" max="6" width="25.27734375" bestFit="1" customWidth="1"/>
    <col min="7" max="7" width="17.44140625" bestFit="1" customWidth="1"/>
    <col min="8" max="9" width="25.27734375" bestFit="1" customWidth="1"/>
    <col min="10" max="10" width="13.83203125" bestFit="1" customWidth="1"/>
  </cols>
  <sheetData>
    <row r="2" spans="1:10">
      <c r="A2" t="str">
        <f>'Full Summary (Report)'!A2&amp;'Full Summary (Report)'!I3</f>
        <v>Detailed Extractive Industries Payments to/refunds from UK Government in 2016 (in £ million)</v>
      </c>
    </row>
    <row r="4" spans="1:10">
      <c r="A4" t="str">
        <f>'Full Summary (Report)'!A4</f>
        <v>Payment stream:</v>
      </c>
      <c r="B4" s="305" t="str">
        <f>'Full Summary (Report)'!B4</f>
        <v>Petroleum
 Licence
 Fees</v>
      </c>
      <c r="C4" s="305" t="str">
        <f>'Full Summary (Report)'!C4</f>
        <v>OGA
 Levy</v>
      </c>
      <c r="D4" s="305" t="str">
        <f>'Full Summary (Report)'!D4</f>
        <v>PRT</v>
      </c>
      <c r="E4" s="305" t="str">
        <f>'Full Summary (Report)'!E4</f>
        <v>RFCT
 &amp; SC</v>
      </c>
      <c r="F4" s="305" t="str">
        <f>'Full Summary (Report)'!F4</f>
        <v>Mainstream
 CT</v>
      </c>
      <c r="G4" s="305" t="str">
        <f>'Full Summary (Report)'!G4</f>
        <v>Payments
 to TCE</v>
      </c>
      <c r="H4" s="305" t="str">
        <f>'Full Summary (Report)'!H4</f>
        <v>Payments
 to TCE</v>
      </c>
      <c r="I4" s="305" t="str">
        <f>'Full Summary (Report)'!I4</f>
        <v>Payments
 to CA</v>
      </c>
      <c r="J4" s="305" t="str">
        <f>'Full Summary (Report)'!J4</f>
        <v>Total payments</v>
      </c>
    </row>
    <row r="5" spans="1:10">
      <c r="B5" s="305"/>
      <c r="C5" s="305"/>
      <c r="D5" s="305"/>
      <c r="E5" s="305"/>
      <c r="F5" s="305"/>
      <c r="G5" s="305"/>
      <c r="H5" s="305"/>
      <c r="I5" s="305"/>
      <c r="J5" s="305"/>
    </row>
    <row r="6" spans="1:10">
      <c r="A6" t="str">
        <f>'Full Summary (Report)'!A6</f>
        <v>Type of payee:</v>
      </c>
      <c r="B6" s="305" t="str">
        <f>'Full Summary (Report)'!B6</f>
        <v>Oil &amp; Gas</v>
      </c>
      <c r="C6" s="305" t="str">
        <f>'Full Summary (Report)'!C6</f>
        <v>Oil &amp; Gas</v>
      </c>
      <c r="D6" s="305" t="str">
        <f>'Full Summary (Report)'!D6</f>
        <v>Oil &amp; Gas</v>
      </c>
      <c r="E6" s="305" t="str">
        <f>'Full Summary (Report)'!E6</f>
        <v>Oil &amp; Gas</v>
      </c>
      <c r="F6" s="305" t="str">
        <f>'Full Summary (Report)'!F6</f>
        <v>Other
 Mining &amp;
 Quarrying</v>
      </c>
      <c r="G6" s="305" t="str">
        <f>'Full Summary (Report)'!G6</f>
        <v>Oil &amp; Gas</v>
      </c>
      <c r="H6" s="305" t="str">
        <f>'Full Summary (Report)'!H6</f>
        <v>Other
 Mining &amp;
 Quarrying</v>
      </c>
      <c r="I6" s="305" t="str">
        <f>'Full Summary (Report)'!I6</f>
        <v>Other
 Mining &amp;
 Quarrying</v>
      </c>
      <c r="J6" s="305" t="str">
        <f>'Full Summary (Report)'!J6</f>
        <v>All</v>
      </c>
    </row>
    <row r="7" spans="1:10">
      <c r="B7" s="305"/>
      <c r="C7" s="305"/>
      <c r="D7" s="305"/>
      <c r="E7" s="305"/>
      <c r="F7" s="305"/>
      <c r="G7" s="305"/>
      <c r="H7" s="305"/>
      <c r="I7" s="305"/>
      <c r="J7" s="305"/>
    </row>
    <row r="8" spans="1:10">
      <c r="A8" t="str">
        <f>'Full Summary (Report)'!A8</f>
        <v>Recipient:</v>
      </c>
      <c r="B8" s="305" t="str">
        <f>'Full Summary (Report)'!B8</f>
        <v>OGA</v>
      </c>
      <c r="C8" s="305" t="str">
        <f>'Full Summary (Report)'!C8</f>
        <v>OGA</v>
      </c>
      <c r="D8" s="305" t="str">
        <f>'Full Summary (Report)'!D8</f>
        <v>HMRC</v>
      </c>
      <c r="E8" s="305" t="str">
        <f>'Full Summary (Report)'!E8</f>
        <v>HMRC</v>
      </c>
      <c r="F8" s="305" t="str">
        <f>'Full Summary (Report)'!F8</f>
        <v>HMRC</v>
      </c>
      <c r="G8" s="305" t="str">
        <f>'Full Summary (Report)'!G8</f>
        <v>TCE</v>
      </c>
      <c r="H8" s="305" t="str">
        <f>'Full Summary (Report)'!H8</f>
        <v>TCE</v>
      </c>
      <c r="I8" s="305" t="str">
        <f>'Full Summary (Report)'!I8</f>
        <v>CA</v>
      </c>
      <c r="J8" s="305" t="str">
        <f>'Full Summary (Report)'!J8</f>
        <v>All</v>
      </c>
    </row>
    <row r="10" spans="1:10">
      <c r="A10" t="str">
        <f>'Full Summary (Report)'!A10</f>
        <v>Total reported by government agencies</v>
      </c>
      <c r="B10" s="304">
        <f>'Full Summary (Report)'!B10</f>
        <v>62.099575829999999</v>
      </c>
      <c r="C10" s="304">
        <f>'Full Summary (Report)'!C10</f>
        <v>21.268440973766204</v>
      </c>
      <c r="D10" s="304">
        <f>'Full Summary (Report)'!D10</f>
        <v>-782.29405668000004</v>
      </c>
      <c r="E10" s="304">
        <f>'Full Summary (Report)'!E10</f>
        <v>241.32338498999999</v>
      </c>
      <c r="F10" s="304">
        <f>'Full Summary (Report)'!F10</f>
        <v>37.222636619999996</v>
      </c>
      <c r="G10" s="304">
        <f>'Full Summary (Report)'!G10</f>
        <v>2.5321505000000002</v>
      </c>
      <c r="H10" s="304">
        <f>'Full Summary (Report)'!H10</f>
        <v>22.322426440000001</v>
      </c>
      <c r="I10" s="304">
        <f>'Full Summary (Report)'!I10</f>
        <v>0.44223698999999994</v>
      </c>
      <c r="J10" s="304">
        <f>'Full Summary (Report)'!J10</f>
        <v>-395.08320433623379</v>
      </c>
    </row>
    <row r="11" spans="1:10">
      <c r="A11" t="str">
        <f>'Full Summary (Report)'!A11</f>
        <v>Total reported by government agencies for out-of-scope extractive companies*</v>
      </c>
      <c r="B11" s="304">
        <f>'Full Summary (Report)'!B11</f>
        <v>7.7493495000000081</v>
      </c>
      <c r="C11" s="304">
        <f>'Full Summary (Report)'!C11</f>
        <v>1.2747949737662054</v>
      </c>
      <c r="D11" s="304">
        <f>'Full Summary (Report)'!D11</f>
        <v>0</v>
      </c>
      <c r="E11" s="304">
        <f>'Full Summary (Report)'!E11</f>
        <v>0.13415099999999999</v>
      </c>
      <c r="F11" s="304">
        <f>'Full Summary (Report)'!F11</f>
        <v>4.44378662</v>
      </c>
      <c r="G11" s="304">
        <f>'Full Summary (Report)'!G11</f>
        <v>0</v>
      </c>
      <c r="H11" s="304">
        <f>'Full Summary (Report)'!H11</f>
        <v>0.108735</v>
      </c>
      <c r="I11" s="304">
        <f>'Full Summary (Report)'!I11</f>
        <v>0.44223698999999994</v>
      </c>
      <c r="J11" s="304">
        <f>'Full Summary (Report)'!J11</f>
        <v>14.153054083766213</v>
      </c>
    </row>
    <row r="12" spans="1:10">
      <c r="A12" t="str">
        <f>'Full Summary (Report)'!A12</f>
        <v>Total reported by government agencies for in-scope extractive companies</v>
      </c>
      <c r="B12" s="304">
        <f>'Full Summary (Report)'!B12</f>
        <v>54.350226329999991</v>
      </c>
      <c r="C12" s="304">
        <f>'Full Summary (Report)'!C12</f>
        <v>19.993645999999998</v>
      </c>
      <c r="D12" s="304">
        <f>'Full Summary (Report)'!D12</f>
        <v>-782.29405668000004</v>
      </c>
      <c r="E12" s="304">
        <f>'Full Summary (Report)'!E12</f>
        <v>241.18923398999999</v>
      </c>
      <c r="F12" s="304">
        <f>'Full Summary (Report)'!F12</f>
        <v>32.778849999999998</v>
      </c>
      <c r="G12" s="304">
        <f>'Full Summary (Report)'!G12</f>
        <v>2.5321505000000002</v>
      </c>
      <c r="H12" s="304">
        <f>'Full Summary (Report)'!H12</f>
        <v>22.213691440000002</v>
      </c>
      <c r="I12" s="304">
        <f>'Full Summary (Report)'!I12</f>
        <v>0</v>
      </c>
      <c r="J12" s="304">
        <f>'Full Summary (Report)'!J12</f>
        <v>-409.23625842000013</v>
      </c>
    </row>
    <row r="13" spans="1:10">
      <c r="A13" t="str">
        <f>'Full Summary (Report)'!A13</f>
        <v>Total reported by in-scope extractive companies</v>
      </c>
      <c r="B13" s="304">
        <f>'Full Summary (Report)'!B13</f>
        <v>54.350228000000001</v>
      </c>
      <c r="C13" s="304">
        <f>'Full Summary (Report)'!C13</f>
        <v>19.993721000000001</v>
      </c>
      <c r="D13" s="304">
        <f>'Full Summary (Report)'!D13</f>
        <v>-782.28853405999996</v>
      </c>
      <c r="E13" s="304">
        <f>'Full Summary (Report)'!E13</f>
        <v>241.19502112999999</v>
      </c>
      <c r="F13" s="304">
        <f>'Full Summary (Report)'!F13</f>
        <v>32.776884000000003</v>
      </c>
      <c r="G13" s="304">
        <f>'Full Summary (Report)'!G13</f>
        <v>2.5327259999999998</v>
      </c>
      <c r="H13" s="304">
        <f>'Full Summary (Report)'!H13</f>
        <v>22.222359910000002</v>
      </c>
      <c r="I13" s="304">
        <f>'Full Summary (Report)'!I13</f>
        <v>0</v>
      </c>
      <c r="J13" s="304">
        <f>'Full Summary (Report)'!J13</f>
        <v>-409.21759401999998</v>
      </c>
    </row>
    <row r="14" spans="1:10">
      <c r="A14" t="str">
        <f>'Full Summary (Report)'!A14</f>
        <v>Net unreconciled difference**</v>
      </c>
      <c r="B14" s="304">
        <f>'Full Summary (Report)'!B14</f>
        <v>0</v>
      </c>
      <c r="C14" s="304">
        <f>'Full Summary (Report)'!C14</f>
        <v>0</v>
      </c>
      <c r="D14" s="304">
        <f>'Full Summary (Report)'!D14</f>
        <v>0</v>
      </c>
      <c r="E14" s="304">
        <f>'Full Summary (Report)'!E14</f>
        <v>-9.9999999999909051E-3</v>
      </c>
      <c r="F14" s="304">
        <f>'Full Summary (Report)'!F14</f>
        <v>0</v>
      </c>
      <c r="G14" s="304">
        <f>'Full Summary (Report)'!G14</f>
        <v>0</v>
      </c>
      <c r="H14" s="304">
        <f>'Full Summary (Report)'!H14</f>
        <v>-9.9999999999980105E-3</v>
      </c>
      <c r="I14" s="304">
        <f>'Full Summary (Report)'!I14</f>
        <v>0</v>
      </c>
      <c r="J14" s="304">
        <f>'Full Summary (Report)'!J14</f>
        <v>-1.999999999998181E-2</v>
      </c>
    </row>
    <row r="16" spans="1:10">
      <c r="A16" t="str">
        <f>'Full Summary (Report)'!A16</f>
        <v>* Out-of-scope companies comprise those out of scope of the reconciliation because their payments were below the agreed materiality thresholds and those with material payments that declined to participate in the reconciliation process.</v>
      </c>
    </row>
    <row r="17" spans="1:1">
      <c r="A17" t="str">
        <f>'Full Summary (Report)'!A19</f>
        <v>** All net unreconciled differences are below the materiality deviation agreed by the MSG.</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E9E2-1C1E-4982-8FED-A6B6096904C4}">
  <dimension ref="A2:H15"/>
  <sheetViews>
    <sheetView showGridLines="0" workbookViewId="0"/>
  </sheetViews>
  <sheetFormatPr defaultColWidth="9.1640625" defaultRowHeight="12.3"/>
  <cols>
    <col min="1" max="1" width="65.44140625" customWidth="1"/>
    <col min="3" max="3" width="22.44140625" bestFit="1" customWidth="1"/>
    <col min="4" max="4" width="5.5546875" bestFit="1" customWidth="1"/>
    <col min="5" max="5" width="7.1640625" bestFit="1" customWidth="1"/>
    <col min="6" max="6" width="5.5546875" bestFit="1" customWidth="1"/>
    <col min="7" max="7" width="4.5546875" bestFit="1" customWidth="1"/>
    <col min="8" max="8" width="7.1640625" bestFit="1" customWidth="1"/>
  </cols>
  <sheetData>
    <row r="2" spans="1:8">
      <c r="A2" t="str">
        <f>'Brief Summary (Report)'!A2&amp;'Brief Summary (Report)'!G3</f>
        <v>Extractive Industries Payments to/refunds from UK Government in 2016 (in £ million)</v>
      </c>
    </row>
    <row r="4" spans="1:8">
      <c r="A4" t="str">
        <f>'Brief Summary (Report)'!A4</f>
        <v>Type of payee:</v>
      </c>
      <c r="B4" s="305" t="str">
        <f>'Brief Summary (Report)'!B4</f>
        <v>Oil &amp; Gas</v>
      </c>
      <c r="C4" s="305" t="str">
        <f>'Brief Summary (Report)'!C4</f>
        <v>Other Mining &amp; Quarrying</v>
      </c>
      <c r="D4" s="305" t="str">
        <f>'Brief Summary (Report)'!D4</f>
        <v>All</v>
      </c>
      <c r="E4" s="305" t="str">
        <f>'Brief Summary (Report)'!E4</f>
        <v>All</v>
      </c>
      <c r="F4" s="305" t="str">
        <f>'Brief Summary (Report)'!F4</f>
        <v>All</v>
      </c>
      <c r="G4" s="305" t="str">
        <f>'Brief Summary (Report)'!G4</f>
        <v>All</v>
      </c>
      <c r="H4" s="305" t="str">
        <f>'Brief Summary (Report)'!H4</f>
        <v>All</v>
      </c>
    </row>
    <row r="5" spans="1:8">
      <c r="B5" s="305"/>
      <c r="C5" s="305"/>
      <c r="D5" s="305"/>
      <c r="E5" s="305"/>
      <c r="F5" s="305"/>
      <c r="G5" s="305"/>
      <c r="H5" s="305"/>
    </row>
    <row r="6" spans="1:8">
      <c r="A6" t="str">
        <f>'Brief Summary (Report)'!A6</f>
        <v>Recipient:</v>
      </c>
      <c r="B6" s="305" t="str">
        <f>'Brief Summary (Report)'!B6</f>
        <v>All</v>
      </c>
      <c r="C6" s="305" t="str">
        <f>'Brief Summary (Report)'!C6</f>
        <v>All</v>
      </c>
      <c r="D6" s="305" t="str">
        <f>'Brief Summary (Report)'!D6</f>
        <v>OGA</v>
      </c>
      <c r="E6" s="305" t="str">
        <f>'Brief Summary (Report)'!E6</f>
        <v>HMRC</v>
      </c>
      <c r="F6" s="305" t="str">
        <f>'Brief Summary (Report)'!F6</f>
        <v>TCE</v>
      </c>
      <c r="G6" s="305" t="str">
        <f>'Brief Summary (Report)'!G6</f>
        <v>CA</v>
      </c>
      <c r="H6" s="305" t="str">
        <f>'Brief Summary (Report)'!H6</f>
        <v>All</v>
      </c>
    </row>
    <row r="8" spans="1:8">
      <c r="A8" t="str">
        <f>'Brief Summary (Report)'!A8</f>
        <v>Total reported by government agencies</v>
      </c>
      <c r="B8" s="304">
        <f>'Brief Summary (Report)'!B8</f>
        <v>-455.07050438623384</v>
      </c>
      <c r="C8" s="304">
        <f>'Brief Summary (Report)'!C8</f>
        <v>59.987300049999995</v>
      </c>
      <c r="D8" s="304">
        <f>'Brief Summary (Report)'!D8</f>
        <v>83.36801680376621</v>
      </c>
      <c r="E8" s="304">
        <f>'Brief Summary (Report)'!E8</f>
        <v>-503.74803507000001</v>
      </c>
      <c r="F8" s="304">
        <f>'Brief Summary (Report)'!F8</f>
        <v>24.854576940000001</v>
      </c>
      <c r="G8" s="304">
        <f>'Brief Summary (Report)'!G8</f>
        <v>0.44223698999999994</v>
      </c>
      <c r="H8" s="304">
        <f>'Brief Summary (Report)'!H8</f>
        <v>-395.08320433623379</v>
      </c>
    </row>
    <row r="9" spans="1:8">
      <c r="A9" t="str">
        <f>'Brief Summary (Report)'!A9</f>
        <v>Total reported by government agencies for out-of-scope extractive companies*</v>
      </c>
      <c r="B9" s="304">
        <f>'Brief Summary (Report)'!B9</f>
        <v>9.1582954737662128</v>
      </c>
      <c r="C9" s="304">
        <f>'Brief Summary (Report)'!C9</f>
        <v>4.9947586099999999</v>
      </c>
      <c r="D9" s="304">
        <f>'Brief Summary (Report)'!D9</f>
        <v>9.0241444737662135</v>
      </c>
      <c r="E9" s="304">
        <f>'Brief Summary (Report)'!E9</f>
        <v>4.5779376200000002</v>
      </c>
      <c r="F9" s="304">
        <f>'Brief Summary (Report)'!F9</f>
        <v>0.108735</v>
      </c>
      <c r="G9" s="304">
        <f>'Brief Summary (Report)'!G9</f>
        <v>0.44223698999999994</v>
      </c>
      <c r="H9" s="304">
        <f>'Brief Summary (Report)'!H9</f>
        <v>14.153054083766213</v>
      </c>
    </row>
    <row r="10" spans="1:8">
      <c r="A10" t="str">
        <f>'Brief Summary (Report)'!A10</f>
        <v>Total reported by government agencies for in-scope extractive companies</v>
      </c>
      <c r="B10" s="304">
        <f>'Brief Summary (Report)'!B10</f>
        <v>-464.22879986000009</v>
      </c>
      <c r="C10" s="304">
        <f>'Brief Summary (Report)'!C10</f>
        <v>54.992541439999997</v>
      </c>
      <c r="D10" s="304">
        <f>'Brief Summary (Report)'!D10</f>
        <v>74.343872329999982</v>
      </c>
      <c r="E10" s="304">
        <f>'Brief Summary (Report)'!E10</f>
        <v>-508.32597269000001</v>
      </c>
      <c r="F10" s="304">
        <f>'Brief Summary (Report)'!F10</f>
        <v>24.745841940000002</v>
      </c>
      <c r="G10" s="304">
        <f>'Brief Summary (Report)'!G10</f>
        <v>0</v>
      </c>
      <c r="H10" s="304">
        <f>'Brief Summary (Report)'!H10</f>
        <v>-409.23625842000001</v>
      </c>
    </row>
    <row r="11" spans="1:8">
      <c r="A11" t="str">
        <f>'Brief Summary (Report)'!A11</f>
        <v>Total reported by in-scope extractive companies</v>
      </c>
      <c r="B11" s="304">
        <f>'Brief Summary (Report)'!B11</f>
        <v>-464.21683793</v>
      </c>
      <c r="C11" s="304">
        <f>'Brief Summary (Report)'!C11</f>
        <v>54.999243910000004</v>
      </c>
      <c r="D11" s="304">
        <f>'Brief Summary (Report)'!D11</f>
        <v>74.343949000000009</v>
      </c>
      <c r="E11" s="304">
        <f>'Brief Summary (Report)'!E11</f>
        <v>-508.31662892999998</v>
      </c>
      <c r="F11" s="304">
        <f>'Brief Summary (Report)'!F11</f>
        <v>24.755085910000002</v>
      </c>
      <c r="G11" s="304">
        <f>'Brief Summary (Report)'!G11</f>
        <v>0</v>
      </c>
      <c r="H11" s="304">
        <f>'Brief Summary (Report)'!H11</f>
        <v>-409.21759401999998</v>
      </c>
    </row>
    <row r="12" spans="1:8">
      <c r="A12" t="str">
        <f>'Brief Summary (Report)'!A12</f>
        <v>Net unreconciled difference**</v>
      </c>
      <c r="B12" s="304">
        <f>'Brief Summary (Report)'!B12</f>
        <v>-9.9999999999909051E-3</v>
      </c>
      <c r="C12" s="304">
        <f>'Brief Summary (Report)'!C12</f>
        <v>-9.9999999999980105E-3</v>
      </c>
      <c r="D12" s="304">
        <f>'Brief Summary (Report)'!D12</f>
        <v>0</v>
      </c>
      <c r="E12" s="304">
        <f>'Brief Summary (Report)'!E12</f>
        <v>-9.9999999999909051E-3</v>
      </c>
      <c r="F12" s="304">
        <f>'Brief Summary (Report)'!F12</f>
        <v>-1.0000000000001563E-2</v>
      </c>
      <c r="G12" s="304">
        <f>'Brief Summary (Report)'!G12</f>
        <v>0</v>
      </c>
      <c r="H12" s="304">
        <f>'Brief Summary (Report)'!H12</f>
        <v>-1.999999999998181E-2</v>
      </c>
    </row>
    <row r="14" spans="1:8">
      <c r="A14" t="str">
        <f>'Brief Summary (Report)'!A14</f>
        <v>* Out-of-scope companies comprise those out of scope of the reconciliation because their payments were below the agreed materiality thresholds and those with material payments that declined to participate in the reconciliation process.</v>
      </c>
    </row>
    <row r="15" spans="1:8">
      <c r="A15" t="str">
        <f>'Brief Summary (Report)'!A17</f>
        <v>** All net unreconciled differences are below the materiality deviation agreed by the MSG.</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5D18-6258-4555-89B9-0EE3A2761F89}">
  <dimension ref="A2:I47"/>
  <sheetViews>
    <sheetView showGridLines="0" workbookViewId="0"/>
  </sheetViews>
  <sheetFormatPr defaultColWidth="9.1640625" defaultRowHeight="12.3"/>
  <cols>
    <col min="1" max="1" width="47.1640625" customWidth="1"/>
    <col min="2" max="2" width="13.44140625" customWidth="1"/>
    <col min="3" max="3" width="7.5546875" bestFit="1" customWidth="1"/>
    <col min="4" max="4" width="21.5546875" bestFit="1" customWidth="1"/>
    <col min="5" max="5" width="9.44140625" bestFit="1" customWidth="1"/>
    <col min="6" max="6" width="15.83203125" bestFit="1" customWidth="1"/>
    <col min="7" max="7" width="7.5546875" bestFit="1" customWidth="1"/>
    <col min="8" max="8" width="23.44140625" bestFit="1" customWidth="1"/>
    <col min="9" max="9" width="20.44140625" bestFit="1" customWidth="1"/>
  </cols>
  <sheetData>
    <row r="2" spans="1:9">
      <c r="A2" t="str">
        <f>'OG 2016 (Report)'!A2</f>
        <v>Reconciled Extractive Payments to Government in 2016 by Oil &amp; Gas companies</v>
      </c>
    </row>
    <row r="4" spans="1:9">
      <c r="B4" s="297" t="str">
        <f>'OG 2016 (Report)'!B4</f>
        <v>As reported by Government Agencies</v>
      </c>
      <c r="C4" s="305"/>
      <c r="D4" s="305"/>
      <c r="E4" s="305"/>
      <c r="F4" s="305"/>
      <c r="G4" s="305"/>
      <c r="H4" s="305"/>
      <c r="I4" s="305"/>
    </row>
    <row r="5" spans="1:9">
      <c r="A5" t="str">
        <f>'OG 2016 (Report)'!A5</f>
        <v>£000</v>
      </c>
      <c r="B5" s="305" t="str">
        <f>'OG 2016 (Report)'!B5</f>
        <v>RFCT &amp; SC</v>
      </c>
      <c r="C5" s="305" t="str">
        <f>'OG 2016 (Report)'!C5</f>
        <v>PRT</v>
      </c>
      <c r="D5" s="305" t="str">
        <f>'OG 2016 (Report)'!D5</f>
        <v>Petroleum Licence Fees</v>
      </c>
      <c r="E5" s="305" t="str">
        <f>'OG 2016 (Report)'!E5</f>
        <v>OGA Levy</v>
      </c>
      <c r="F5" s="305" t="str">
        <f>'OG 2016 (Report)'!F5</f>
        <v>Payments to TCE</v>
      </c>
      <c r="G5" s="305" t="str">
        <f>'OG 2016 (Report)'!G5</f>
        <v>Total</v>
      </c>
      <c r="H5" s="305" t="str">
        <f>'OG 2016 (Report)'!H4</f>
        <v>Total reported by company</v>
      </c>
      <c r="I5" s="305" t="str">
        <f>'OG 2016 (Report)'!I4</f>
        <v>Unreconciled difference</v>
      </c>
    </row>
    <row r="6" spans="1:9">
      <c r="A6" t="str">
        <f>'OG 2016 (Report)'!A6</f>
        <v>Apache Corporation</v>
      </c>
      <c r="B6" s="310">
        <f>'OG 2016 (Report)'!B6</f>
        <v>-30260.786</v>
      </c>
      <c r="C6" s="310">
        <f>'OG 2016 (Report)'!C6</f>
        <v>-51591.178</v>
      </c>
      <c r="D6" s="310">
        <f>'OG 2016 (Report)'!D6</f>
        <v>397.91199999999998</v>
      </c>
      <c r="E6" s="310">
        <f>'OG 2016 (Report)'!E6</f>
        <v>374.952</v>
      </c>
      <c r="F6" s="310">
        <f>'OG 2016 (Report)'!F6</f>
        <v>190.607</v>
      </c>
      <c r="G6" s="310">
        <f>'OG 2016 (Report)'!G6</f>
        <v>-80888.493000000002</v>
      </c>
      <c r="H6" s="310">
        <f>'OG 2016 (Report)'!H6</f>
        <v>-80888.502999999997</v>
      </c>
      <c r="I6" s="310">
        <f>'OG 2016 (Report)'!I6</f>
        <v>-9.9999999947613105E-3</v>
      </c>
    </row>
    <row r="7" spans="1:9">
      <c r="A7" t="str">
        <f>'OG 2016 (Report)'!A7</f>
        <v>BHP Billiton Petroleum</v>
      </c>
      <c r="B7" s="310">
        <f>'OG 2016 (Report)'!B7</f>
        <v>-14842.554</v>
      </c>
      <c r="C7" s="310">
        <f>'OG 2016 (Report)'!C7</f>
        <v>-1119.971</v>
      </c>
      <c r="D7" s="310">
        <f>'OG 2016 (Report)'!D7</f>
        <v>0</v>
      </c>
      <c r="E7" s="310">
        <f>'OG 2016 (Report)'!E7</f>
        <v>0</v>
      </c>
      <c r="F7" s="310">
        <f>'OG 2016 (Report)'!F7</f>
        <v>0</v>
      </c>
      <c r="G7" s="310">
        <f>'OG 2016 (Report)'!G7</f>
        <v>-15962.525</v>
      </c>
      <c r="H7" s="310">
        <f>'OG 2016 (Report)'!H7</f>
        <v>-15959.418</v>
      </c>
      <c r="I7" s="310">
        <f>'OG 2016 (Report)'!I7</f>
        <v>3.1069999999999709</v>
      </c>
    </row>
    <row r="8" spans="1:9">
      <c r="A8" t="str">
        <f>'OG 2016 (Report)'!A8</f>
        <v>BP UK Group</v>
      </c>
      <c r="B8" s="310">
        <f>'OG 2016 (Report)'!B8</f>
        <v>0</v>
      </c>
      <c r="C8" s="310">
        <f>'OG 2016 (Report)'!C8</f>
        <v>-164462.62100000001</v>
      </c>
      <c r="D8" s="310">
        <f>'OG 2016 (Report)'!D8</f>
        <v>4733.0129999999999</v>
      </c>
      <c r="E8" s="310">
        <f>'OG 2016 (Report)'!E8</f>
        <v>1917.37</v>
      </c>
      <c r="F8" s="310">
        <f>'OG 2016 (Report)'!F8</f>
        <v>467.10649999999998</v>
      </c>
      <c r="G8" s="310">
        <f>'OG 2016 (Report)'!G8</f>
        <v>-157345.13150000002</v>
      </c>
      <c r="H8" s="310">
        <f>'OG 2016 (Report)'!H8</f>
        <v>-157346.13006</v>
      </c>
      <c r="I8" s="310">
        <f>'OG 2016 (Report)'!I8</f>
        <v>-0.9985599999781698</v>
      </c>
    </row>
    <row r="9" spans="1:9">
      <c r="A9" t="str">
        <f>'OG 2016 (Report)'!A9</f>
        <v>CalEnergy Gas Ltd</v>
      </c>
      <c r="B9" s="310">
        <f>'OG 2016 (Report)'!B9</f>
        <v>-186.54499999999999</v>
      </c>
      <c r="C9" s="310">
        <f>'OG 2016 (Report)'!C9</f>
        <v>-964.01400000000001</v>
      </c>
      <c r="D9" s="310">
        <f>'OG 2016 (Report)'!D9</f>
        <v>0</v>
      </c>
      <c r="E9" s="310">
        <f>'OG 2016 (Report)'!E9</f>
        <v>0</v>
      </c>
      <c r="F9" s="310">
        <f>'OG 2016 (Report)'!F9</f>
        <v>0</v>
      </c>
      <c r="G9" s="310">
        <f>'OG 2016 (Report)'!G9</f>
        <v>-1150.559</v>
      </c>
      <c r="H9" s="310">
        <f>'OG 2016 (Report)'!H9</f>
        <v>-1152.171</v>
      </c>
      <c r="I9" s="310">
        <f>'OG 2016 (Report)'!I9</f>
        <v>-1.61200000000008</v>
      </c>
    </row>
    <row r="10" spans="1:9">
      <c r="A10" t="str">
        <f>'OG 2016 (Report)'!A10</f>
        <v>Centrica Energy E&amp;P</v>
      </c>
      <c r="B10" s="310">
        <f>'OG 2016 (Report)'!B10</f>
        <v>0</v>
      </c>
      <c r="C10" s="310">
        <f>'OG 2016 (Report)'!C10</f>
        <v>-14330.672</v>
      </c>
      <c r="D10" s="310">
        <f>'OG 2016 (Report)'!D10</f>
        <v>3197.748</v>
      </c>
      <c r="E10" s="310">
        <f>'OG 2016 (Report)'!E10</f>
        <v>1773.001</v>
      </c>
      <c r="F10" s="310">
        <f>'OG 2016 (Report)'!F10</f>
        <v>307.15600000000001</v>
      </c>
      <c r="G10" s="310">
        <f>'OG 2016 (Report)'!G10</f>
        <v>-9052.7669999999998</v>
      </c>
      <c r="H10" s="310">
        <f>'OG 2016 (Report)'!H10</f>
        <v>-9053.44</v>
      </c>
      <c r="I10" s="310">
        <f>'OG 2016 (Report)'!I10</f>
        <v>-0.67300000000068394</v>
      </c>
    </row>
    <row r="11" spans="1:9">
      <c r="A11" t="str">
        <f>'OG 2016 (Report)'!A11</f>
        <v>Chevron North Sea Ltd</v>
      </c>
      <c r="B11" s="310">
        <f>'OG 2016 (Report)'!B11</f>
        <v>1599.0250000000001</v>
      </c>
      <c r="C11" s="310">
        <f>'OG 2016 (Report)'!C11</f>
        <v>-7318.308</v>
      </c>
      <c r="D11" s="310">
        <f>'OG 2016 (Report)'!D11</f>
        <v>1450.415</v>
      </c>
      <c r="E11" s="310">
        <f>'OG 2016 (Report)'!E11</f>
        <v>481.108</v>
      </c>
      <c r="F11" s="310">
        <f>'OG 2016 (Report)'!F11</f>
        <v>0</v>
      </c>
      <c r="G11" s="310">
        <f>'OG 2016 (Report)'!G11</f>
        <v>-3787.7599999999993</v>
      </c>
      <c r="H11" s="310">
        <f>'OG 2016 (Report)'!H11</f>
        <v>-3787.76</v>
      </c>
      <c r="I11" s="310">
        <f>'OG 2016 (Report)'!I11</f>
        <v>0</v>
      </c>
    </row>
    <row r="12" spans="1:9">
      <c r="A12" t="str">
        <f>'OG 2016 (Report)'!A12</f>
        <v>CNR International</v>
      </c>
      <c r="B12" s="310">
        <f>'OG 2016 (Report)'!B12</f>
        <v>-64647.281999999999</v>
      </c>
      <c r="C12" s="310">
        <f>'OG 2016 (Report)'!C12</f>
        <v>-91237.020999999993</v>
      </c>
      <c r="D12" s="310">
        <f>'OG 2016 (Report)'!D12</f>
        <v>379.86</v>
      </c>
      <c r="E12" s="310">
        <f>'OG 2016 (Report)'!E12</f>
        <v>584.56799999999998</v>
      </c>
      <c r="F12" s="310">
        <f>'OG 2016 (Report)'!F12</f>
        <v>0</v>
      </c>
      <c r="G12" s="310">
        <f>'OG 2016 (Report)'!G12</f>
        <v>-154919.875</v>
      </c>
      <c r="H12" s="310">
        <f>'OG 2016 (Report)'!H12</f>
        <v>-154919.875</v>
      </c>
      <c r="I12" s="310">
        <f>'OG 2016 (Report)'!I12</f>
        <v>0</v>
      </c>
    </row>
    <row r="13" spans="1:9">
      <c r="A13" t="str">
        <f>'OG 2016 (Report)'!A13</f>
        <v>ConocoPhillips UK Ltd</v>
      </c>
      <c r="B13" s="310">
        <f>'OG 2016 (Report)'!B13</f>
        <v>30273.441709999999</v>
      </c>
      <c r="C13" s="310">
        <f>'OG 2016 (Report)'!C13</f>
        <v>-30320.098000000002</v>
      </c>
      <c r="D13" s="310">
        <f>'OG 2016 (Report)'!D13</f>
        <v>5169.5569999999998</v>
      </c>
      <c r="E13" s="310">
        <f>'OG 2016 (Report)'!E13</f>
        <v>1768.289</v>
      </c>
      <c r="F13" s="310">
        <f>'OG 2016 (Report)'!F13</f>
        <v>0</v>
      </c>
      <c r="G13" s="310">
        <f>'OG 2016 (Report)'!G13</f>
        <v>6891.1897099999969</v>
      </c>
      <c r="H13" s="310">
        <f>'OG 2016 (Report)'!H13</f>
        <v>6890.7439999999997</v>
      </c>
      <c r="I13" s="310">
        <f>'OG 2016 (Report)'!I13</f>
        <v>-0.44570999999723426</v>
      </c>
    </row>
    <row r="14" spans="1:9">
      <c r="A14" t="str">
        <f>'OG 2016 (Report)'!A14</f>
        <v>Dana Petroleum Ltd</v>
      </c>
      <c r="B14" s="310">
        <f>'OG 2016 (Report)'!B14</f>
        <v>-1323.5697600000001</v>
      </c>
      <c r="C14" s="310">
        <f>'OG 2016 (Report)'!C14</f>
        <v>-1999.3620000000001</v>
      </c>
      <c r="D14" s="310">
        <f>'OG 2016 (Report)'!D14</f>
        <v>824.78</v>
      </c>
      <c r="E14" s="310">
        <f>'OG 2016 (Report)'!E14</f>
        <v>575.72299999999996</v>
      </c>
      <c r="F14" s="310">
        <f>'OG 2016 (Report)'!F14</f>
        <v>0</v>
      </c>
      <c r="G14" s="310">
        <f>'OG 2016 (Report)'!G14</f>
        <v>-1922.4287600000007</v>
      </c>
      <c r="H14" s="310">
        <f>'OG 2016 (Report)'!H14</f>
        <v>-1915.6890000000001</v>
      </c>
      <c r="I14" s="310">
        <f>'OG 2016 (Report)'!I14</f>
        <v>6.739760000000615</v>
      </c>
    </row>
    <row r="15" spans="1:9">
      <c r="A15" t="str">
        <f>'OG 2016 (Report)'!A15</f>
        <v>Endeavour Energy UK Ltd</v>
      </c>
      <c r="B15" s="310">
        <f>'OG 2016 (Report)'!B15</f>
        <v>0</v>
      </c>
      <c r="C15" s="310">
        <f>'OG 2016 (Report)'!C15</f>
        <v>-5098.7569999999996</v>
      </c>
      <c r="D15" s="310">
        <f>'OG 2016 (Report)'!D15</f>
        <v>110.515</v>
      </c>
      <c r="E15" s="310">
        <f>'OG 2016 (Report)'!E15</f>
        <v>235.465</v>
      </c>
      <c r="F15" s="310">
        <f>'OG 2016 (Report)'!F15</f>
        <v>0</v>
      </c>
      <c r="G15" s="310">
        <f>'OG 2016 (Report)'!G15</f>
        <v>-4752.7769999999991</v>
      </c>
      <c r="H15" s="310">
        <f>'OG 2016 (Report)'!H15</f>
        <v>-4752.7049999999999</v>
      </c>
      <c r="I15" s="310">
        <f>'OG 2016 (Report)'!I15</f>
        <v>7.1999999999206921E-2</v>
      </c>
    </row>
    <row r="16" spans="1:9">
      <c r="A16" t="str">
        <f>'OG 2016 (Report)'!A16</f>
        <v>Engie E&amp;P UK Ltd</v>
      </c>
      <c r="B16" s="310">
        <f>'OG 2016 (Report)'!B16</f>
        <v>93.715999999999994</v>
      </c>
      <c r="C16" s="310">
        <f>'OG 2016 (Report)'!C16</f>
        <v>0</v>
      </c>
      <c r="D16" s="310">
        <f>'OG 2016 (Report)'!D16</f>
        <v>2838.8</v>
      </c>
      <c r="E16" s="310">
        <f>'OG 2016 (Report)'!E16</f>
        <v>345.94900000000001</v>
      </c>
      <c r="F16" s="310">
        <f>'OG 2016 (Report)'!F16</f>
        <v>0</v>
      </c>
      <c r="G16" s="310">
        <f>'OG 2016 (Report)'!G16</f>
        <v>3278.4650000000001</v>
      </c>
      <c r="H16" s="310">
        <f>'OG 2016 (Report)'!H16</f>
        <v>3278.4679999999998</v>
      </c>
      <c r="I16" s="310">
        <f>'OG 2016 (Report)'!I16</f>
        <v>2.9999999997016857E-3</v>
      </c>
    </row>
    <row r="17" spans="1:9">
      <c r="A17" t="str">
        <f>'OG 2016 (Report)'!A17</f>
        <v>ENI UK Ltd</v>
      </c>
      <c r="B17" s="310">
        <f>'OG 2016 (Report)'!B17</f>
        <v>24682.37</v>
      </c>
      <c r="C17" s="310">
        <f>'OG 2016 (Report)'!C17</f>
        <v>-2916.06268</v>
      </c>
      <c r="D17" s="310">
        <f>'OG 2016 (Report)'!D17</f>
        <v>2713.9029999999998</v>
      </c>
      <c r="E17" s="310">
        <f>'OG 2016 (Report)'!E17</f>
        <v>321.08600000000001</v>
      </c>
      <c r="F17" s="310">
        <f>'OG 2016 (Report)'!F17</f>
        <v>668.57899999999995</v>
      </c>
      <c r="G17" s="310">
        <f>'OG 2016 (Report)'!G17</f>
        <v>25469.875319999999</v>
      </c>
      <c r="H17" s="310">
        <f>'OG 2016 (Report)'!H17</f>
        <v>25475.585999999999</v>
      </c>
      <c r="I17" s="310">
        <f>'OG 2016 (Report)'!I17</f>
        <v>5.7106800000001385</v>
      </c>
    </row>
    <row r="18" spans="1:9">
      <c r="A18" t="str">
        <f>'OG 2016 (Report)'!A18</f>
        <v>EnQuest PLC</v>
      </c>
      <c r="B18" s="310">
        <f>'OG 2016 (Report)'!B18</f>
        <v>-1630.8589999999999</v>
      </c>
      <c r="C18" s="310">
        <f>'OG 2016 (Report)'!C18</f>
        <v>0</v>
      </c>
      <c r="D18" s="310">
        <f>'OG 2016 (Report)'!D18</f>
        <v>1087.203</v>
      </c>
      <c r="E18" s="310">
        <f>'OG 2016 (Report)'!E18</f>
        <v>715.56500000000005</v>
      </c>
      <c r="F18" s="310">
        <f>'OG 2016 (Report)'!F18</f>
        <v>0</v>
      </c>
      <c r="G18" s="310">
        <f>'OG 2016 (Report)'!G18</f>
        <v>171.90900000000011</v>
      </c>
      <c r="H18" s="310">
        <f>'OG 2016 (Report)'!H18</f>
        <v>171.19499999999999</v>
      </c>
      <c r="I18" s="310">
        <f>'OG 2016 (Report)'!I18</f>
        <v>-0.71400000000011232</v>
      </c>
    </row>
    <row r="19" spans="1:9">
      <c r="A19" t="str">
        <f>'OG 2016 (Report)'!A19</f>
        <v>Europa Oil &amp; Gas Ltd</v>
      </c>
      <c r="B19" s="310">
        <f>'OG 2016 (Report)'!B19</f>
        <v>143.98099999999999</v>
      </c>
      <c r="C19" s="310">
        <f>'OG 2016 (Report)'!C19</f>
        <v>0</v>
      </c>
      <c r="D19" s="310">
        <f>'OG 2016 (Report)'!D19</f>
        <v>0</v>
      </c>
      <c r="E19" s="310">
        <f>'OG 2016 (Report)'!E19</f>
        <v>0</v>
      </c>
      <c r="F19" s="310">
        <f>'OG 2016 (Report)'!F19</f>
        <v>0</v>
      </c>
      <c r="G19" s="310">
        <f>'OG 2016 (Report)'!G19</f>
        <v>143.98099999999999</v>
      </c>
      <c r="H19" s="310">
        <f>'OG 2016 (Report)'!H19</f>
        <v>143.98862</v>
      </c>
      <c r="I19" s="310">
        <f>'OG 2016 (Report)'!I19</f>
        <v>7.6200000000028467E-3</v>
      </c>
    </row>
    <row r="20" spans="1:9">
      <c r="A20" t="str">
        <f>'OG 2016 (Report)'!A20</f>
        <v>ExxonMobil International Ltd</v>
      </c>
      <c r="B20" s="310">
        <f>'OG 2016 (Report)'!B20</f>
        <v>-68733.645999999993</v>
      </c>
      <c r="C20" s="310">
        <f>'OG 2016 (Report)'!C20</f>
        <v>-114649.06299999999</v>
      </c>
      <c r="D20" s="310">
        <f>'OG 2016 (Report)'!D20</f>
        <v>0</v>
      </c>
      <c r="E20" s="310">
        <f>'OG 2016 (Report)'!E20</f>
        <v>0</v>
      </c>
      <c r="F20" s="310">
        <f>'OG 2016 (Report)'!F20</f>
        <v>0</v>
      </c>
      <c r="G20" s="310">
        <f>'OG 2016 (Report)'!G20</f>
        <v>-183382.70899999997</v>
      </c>
      <c r="H20" s="310">
        <f>'OG 2016 (Report)'!H20</f>
        <v>-183382.709</v>
      </c>
      <c r="I20" s="310">
        <f>'OG 2016 (Report)'!I20</f>
        <v>0</v>
      </c>
    </row>
    <row r="21" spans="1:9">
      <c r="A21" t="str">
        <f>'OG 2016 (Report)'!A21</f>
        <v>Faroe Petroleum PLC</v>
      </c>
      <c r="B21" s="310">
        <f>'OG 2016 (Report)'!B21</f>
        <v>881.21500000000003</v>
      </c>
      <c r="C21" s="310">
        <f>'OG 2016 (Report)'!C21</f>
        <v>0</v>
      </c>
      <c r="D21" s="310">
        <f>'OG 2016 (Report)'!D21</f>
        <v>1152.665</v>
      </c>
      <c r="E21" s="310">
        <f>'OG 2016 (Report)'!E21</f>
        <v>177.96199999999999</v>
      </c>
      <c r="F21" s="310">
        <f>'OG 2016 (Report)'!F21</f>
        <v>0</v>
      </c>
      <c r="G21" s="310">
        <f>'OG 2016 (Report)'!G21</f>
        <v>2211.8420000000001</v>
      </c>
      <c r="H21" s="310">
        <f>'OG 2016 (Report)'!H21</f>
        <v>2211.85</v>
      </c>
      <c r="I21" s="310">
        <f>'OG 2016 (Report)'!I21</f>
        <v>7.9999999998108251E-3</v>
      </c>
    </row>
    <row r="22" spans="1:9">
      <c r="A22" t="str">
        <f>'OG 2016 (Report)'!A22</f>
        <v>Hess Ltd</v>
      </c>
      <c r="B22" s="310">
        <f>'OG 2016 (Report)'!B22</f>
        <v>-141958.55100000001</v>
      </c>
      <c r="C22" s="310">
        <f>'OG 2016 (Report)'!C22</f>
        <v>-4224.598</v>
      </c>
      <c r="D22" s="310">
        <f>'OG 2016 (Report)'!D22</f>
        <v>172.91499999999999</v>
      </c>
      <c r="E22" s="310">
        <f>'OG 2016 (Report)'!E22</f>
        <v>194.85599999999999</v>
      </c>
      <c r="F22" s="310">
        <f>'OG 2016 (Report)'!F22</f>
        <v>0</v>
      </c>
      <c r="G22" s="310">
        <f>'OG 2016 (Report)'!G22</f>
        <v>-145815.378</v>
      </c>
      <c r="H22" s="310">
        <f>'OG 2016 (Report)'!H22</f>
        <v>-145815.378</v>
      </c>
      <c r="I22" s="310">
        <f>'OG 2016 (Report)'!I22</f>
        <v>0</v>
      </c>
    </row>
    <row r="23" spans="1:9">
      <c r="A23" t="str">
        <f>'OG 2016 (Report)'!A23</f>
        <v>Idemitsu Petroleum UK Ltd</v>
      </c>
      <c r="B23" s="310">
        <f>'OG 2016 (Report)'!B23</f>
        <v>-1114.0999999999999</v>
      </c>
      <c r="C23" s="310">
        <f>'OG 2016 (Report)'!C23</f>
        <v>-723.928</v>
      </c>
      <c r="D23" s="310">
        <f>'OG 2016 (Report)'!D23</f>
        <v>0</v>
      </c>
      <c r="E23" s="310">
        <f>'OG 2016 (Report)'!E23</f>
        <v>0</v>
      </c>
      <c r="F23" s="310">
        <f>'OG 2016 (Report)'!F23</f>
        <v>0</v>
      </c>
      <c r="G23" s="310">
        <f>'OG 2016 (Report)'!G23</f>
        <v>-1838.0279999999998</v>
      </c>
      <c r="H23" s="310">
        <f>'OG 2016 (Report)'!H23</f>
        <v>-1838.028</v>
      </c>
      <c r="I23" s="310">
        <f>'OG 2016 (Report)'!I23</f>
        <v>0</v>
      </c>
    </row>
    <row r="24" spans="1:9">
      <c r="A24" t="str">
        <f>'OG 2016 (Report)'!A24</f>
        <v>IGas Energy PLC</v>
      </c>
      <c r="B24" s="310">
        <f>'OG 2016 (Report)'!B24</f>
        <v>551.25800000000004</v>
      </c>
      <c r="C24" s="310">
        <f>'OG 2016 (Report)'!C24</f>
        <v>0</v>
      </c>
      <c r="D24" s="310">
        <f>'OG 2016 (Report)'!D24</f>
        <v>802.43899999999996</v>
      </c>
      <c r="E24" s="310">
        <f>'OG 2016 (Report)'!E24</f>
        <v>0</v>
      </c>
      <c r="F24" s="310">
        <f>'OG 2016 (Report)'!F24</f>
        <v>0</v>
      </c>
      <c r="G24" s="310">
        <f>'OG 2016 (Report)'!G24</f>
        <v>1353.6970000000001</v>
      </c>
      <c r="H24" s="310">
        <f>'OG 2016 (Report)'!H24</f>
        <v>1353.6969999999999</v>
      </c>
      <c r="I24" s="310">
        <f>'OG 2016 (Report)'!I24</f>
        <v>0</v>
      </c>
    </row>
    <row r="25" spans="1:9">
      <c r="A25" t="str">
        <f>'OG 2016 (Report)'!A25</f>
        <v>INEOS Industries</v>
      </c>
      <c r="B25" s="310">
        <f>'OG 2016 (Report)'!B25</f>
        <v>0</v>
      </c>
      <c r="C25" s="310">
        <f>'OG 2016 (Report)'!C25</f>
        <v>-907.14099999999996</v>
      </c>
      <c r="D25" s="310">
        <f>'OG 2016 (Report)'!D25</f>
        <v>1371.2270000000001</v>
      </c>
      <c r="E25" s="310">
        <f>'OG 2016 (Report)'!E25</f>
        <v>438.74799999999999</v>
      </c>
      <c r="F25" s="310">
        <f>'OG 2016 (Report)'!F25</f>
        <v>136.30600000000001</v>
      </c>
      <c r="G25" s="310">
        <f>'OG 2016 (Report)'!G25</f>
        <v>1039.1400000000001</v>
      </c>
      <c r="H25" s="310">
        <f>'OG 2016 (Report)'!H25</f>
        <v>1041.423</v>
      </c>
      <c r="I25" s="310">
        <f>'OG 2016 (Report)'!I25</f>
        <v>2.2829999999999018</v>
      </c>
    </row>
    <row r="26" spans="1:9">
      <c r="A26" t="str">
        <f>'OG 2016 (Report)'!A26</f>
        <v>Ithaca Energy UK Ltd</v>
      </c>
      <c r="B26" s="310">
        <f>'OG 2016 (Report)'!B26</f>
        <v>0</v>
      </c>
      <c r="C26" s="310">
        <f>'OG 2016 (Report)'!C26</f>
        <v>836.97900000000004</v>
      </c>
      <c r="D26" s="310">
        <f>'OG 2016 (Report)'!D26</f>
        <v>497.91399999999999</v>
      </c>
      <c r="E26" s="310">
        <f>'OG 2016 (Report)'!E26</f>
        <v>363.03100000000001</v>
      </c>
      <c r="F26" s="310">
        <f>'OG 2016 (Report)'!F26</f>
        <v>0</v>
      </c>
      <c r="G26" s="310">
        <f>'OG 2016 (Report)'!G26</f>
        <v>1697.924</v>
      </c>
      <c r="H26" s="310">
        <f>'OG 2016 (Report)'!H26</f>
        <v>1697.924</v>
      </c>
      <c r="I26" s="310">
        <f>'OG 2016 (Report)'!I26</f>
        <v>0</v>
      </c>
    </row>
    <row r="27" spans="1:9">
      <c r="A27" t="str">
        <f>'OG 2016 (Report)'!A27</f>
        <v>Ithaca SPL Ltd (formerly Summit Petroleum Ltd)</v>
      </c>
      <c r="B27" s="310">
        <f>'OG 2016 (Report)'!B27</f>
        <v>-4054.0599999999995</v>
      </c>
      <c r="C27" s="310">
        <f>'OG 2016 (Report)'!C27</f>
        <v>0</v>
      </c>
      <c r="D27" s="310">
        <f>'OG 2016 (Report)'!D27</f>
        <v>0</v>
      </c>
      <c r="E27" s="310">
        <f>'OG 2016 (Report)'!E27</f>
        <v>0</v>
      </c>
      <c r="F27" s="310">
        <f>'OG 2016 (Report)'!F27</f>
        <v>0</v>
      </c>
      <c r="G27" s="310">
        <f>'OG 2016 (Report)'!G27</f>
        <v>-4054.0599999999995</v>
      </c>
      <c r="H27" s="310">
        <f>'OG 2016 (Report)'!H27</f>
        <v>-4054.06</v>
      </c>
      <c r="I27" s="310">
        <f>'OG 2016 (Report)'!I27</f>
        <v>0</v>
      </c>
    </row>
    <row r="28" spans="1:9">
      <c r="A28" t="str">
        <f>'OG 2016 (Report)'!A28</f>
        <v>JX Nippon E&amp;P UK Ltd</v>
      </c>
      <c r="B28" s="310">
        <f>'OG 2016 (Report)'!B28</f>
        <v>0</v>
      </c>
      <c r="C28" s="310">
        <f>'OG 2016 (Report)'!C28</f>
        <v>-1356.7529999999999</v>
      </c>
      <c r="D28" s="310">
        <f>'OG 2016 (Report)'!D28</f>
        <v>247.73500000000001</v>
      </c>
      <c r="E28" s="310">
        <f>'OG 2016 (Report)'!E28</f>
        <v>0</v>
      </c>
      <c r="F28" s="310">
        <f>'OG 2016 (Report)'!F28</f>
        <v>0</v>
      </c>
      <c r="G28" s="310">
        <f>'OG 2016 (Report)'!G28</f>
        <v>-1109.018</v>
      </c>
      <c r="H28" s="310">
        <f>'OG 2016 (Report)'!H28</f>
        <v>-1109.047</v>
      </c>
      <c r="I28" s="310">
        <f>'OG 2016 (Report)'!I28</f>
        <v>-2.8999999999996362E-2</v>
      </c>
    </row>
    <row r="29" spans="1:9">
      <c r="A29" t="str">
        <f>'OG 2016 (Report)'!A29</f>
        <v>Maersk Oil North Sea UK Ltd</v>
      </c>
      <c r="B29" s="310">
        <f>'OG 2016 (Report)'!B29</f>
        <v>-12000</v>
      </c>
      <c r="C29" s="310">
        <f>'OG 2016 (Report)'!C29</f>
        <v>-29746.185000000001</v>
      </c>
      <c r="D29" s="310">
        <f>'OG 2016 (Report)'!D29</f>
        <v>874.08199999999999</v>
      </c>
      <c r="E29" s="310">
        <f>'OG 2016 (Report)'!E29</f>
        <v>235.708</v>
      </c>
      <c r="F29" s="310">
        <f>'OG 2016 (Report)'!F29</f>
        <v>0</v>
      </c>
      <c r="G29" s="310">
        <f>'OG 2016 (Report)'!G29</f>
        <v>-40636.394999999997</v>
      </c>
      <c r="H29" s="310">
        <f>'OG 2016 (Report)'!H29</f>
        <v>-40636.478999999999</v>
      </c>
      <c r="I29" s="310">
        <f>'OG 2016 (Report)'!I29</f>
        <v>-8.4000000002561137E-2</v>
      </c>
    </row>
    <row r="30" spans="1:9">
      <c r="A30" t="str">
        <f>'OG 2016 (Report)'!A30</f>
        <v>Marathon Oil UK LLC</v>
      </c>
      <c r="B30" s="310">
        <f>'OG 2016 (Report)'!B30</f>
        <v>29536.780999999999</v>
      </c>
      <c r="C30" s="310">
        <f>'OG 2016 (Report)'!C30</f>
        <v>-5510.9309999999996</v>
      </c>
      <c r="D30" s="310">
        <f>'OG 2016 (Report)'!D30</f>
        <v>213.84</v>
      </c>
      <c r="E30" s="310">
        <f>'OG 2016 (Report)'!E30</f>
        <v>178.458</v>
      </c>
      <c r="F30" s="310">
        <f>'OG 2016 (Report)'!F30</f>
        <v>0</v>
      </c>
      <c r="G30" s="310">
        <f>'OG 2016 (Report)'!G30</f>
        <v>24418.147999999997</v>
      </c>
      <c r="H30" s="310">
        <f>'OG 2016 (Report)'!H30</f>
        <v>24418.147000000001</v>
      </c>
      <c r="I30" s="310">
        <f>'OG 2016 (Report)'!I30</f>
        <v>-9.9999999656574801E-4</v>
      </c>
    </row>
    <row r="31" spans="1:9">
      <c r="A31" t="str">
        <f>'OG 2016 (Report)'!A31</f>
        <v>Marubeni Oil &amp; Gas UK Ltd</v>
      </c>
      <c r="B31" s="310">
        <f>'OG 2016 (Report)'!B31</f>
        <v>0</v>
      </c>
      <c r="C31" s="310">
        <f>'OG 2016 (Report)'!C31</f>
        <v>-656.57100000000003</v>
      </c>
      <c r="D31" s="310">
        <f>'OG 2016 (Report)'!D31</f>
        <v>0</v>
      </c>
      <c r="E31" s="310">
        <f>'OG 2016 (Report)'!E31</f>
        <v>0</v>
      </c>
      <c r="F31" s="310">
        <f>'OG 2016 (Report)'!F31</f>
        <v>0</v>
      </c>
      <c r="G31" s="310">
        <f>'OG 2016 (Report)'!G31</f>
        <v>-656.57100000000003</v>
      </c>
      <c r="H31" s="310">
        <f>'OG 2016 (Report)'!H31</f>
        <v>-656.66899999999998</v>
      </c>
      <c r="I31" s="310">
        <f>'OG 2016 (Report)'!I31</f>
        <v>-9.7999999999956344E-2</v>
      </c>
    </row>
    <row r="32" spans="1:9">
      <c r="A32" t="str">
        <f>'OG 2016 (Report)'!A32</f>
        <v>Mitsui E&amp;P UK Ltd</v>
      </c>
      <c r="B32" s="310">
        <f>'OG 2016 (Report)'!B32</f>
        <v>0</v>
      </c>
      <c r="C32" s="310">
        <f>'OG 2016 (Report)'!C32</f>
        <v>-4714.32</v>
      </c>
      <c r="D32" s="310">
        <f>'OG 2016 (Report)'!D32</f>
        <v>0</v>
      </c>
      <c r="E32" s="310">
        <f>'OG 2016 (Report)'!E32</f>
        <v>0</v>
      </c>
      <c r="F32" s="310">
        <f>'OG 2016 (Report)'!F32</f>
        <v>0</v>
      </c>
      <c r="G32" s="310">
        <f>'OG 2016 (Report)'!G32</f>
        <v>-4714.32</v>
      </c>
      <c r="H32" s="310">
        <f>'OG 2016 (Report)'!H32</f>
        <v>-4714.32</v>
      </c>
      <c r="I32" s="310">
        <f>'OG 2016 (Report)'!I32</f>
        <v>0</v>
      </c>
    </row>
    <row r="33" spans="1:9">
      <c r="A33" t="str">
        <f>'OG 2016 (Report)'!A33</f>
        <v>Murphy Petroleum Ltd</v>
      </c>
      <c r="B33" s="310">
        <f>'OG 2016 (Report)'!B33</f>
        <v>-298.911</v>
      </c>
      <c r="C33" s="310">
        <f>'OG 2016 (Report)'!C33</f>
        <v>0</v>
      </c>
      <c r="D33" s="310">
        <f>'OG 2016 (Report)'!D33</f>
        <v>0</v>
      </c>
      <c r="E33" s="310">
        <f>'OG 2016 (Report)'!E33</f>
        <v>0</v>
      </c>
      <c r="F33" s="310">
        <f>'OG 2016 (Report)'!F33</f>
        <v>0</v>
      </c>
      <c r="G33" s="310">
        <f>'OG 2016 (Report)'!G33</f>
        <v>-298.911</v>
      </c>
      <c r="H33" s="310">
        <f>'OG 2016 (Report)'!H33</f>
        <v>-298.911</v>
      </c>
      <c r="I33" s="310">
        <f>'OG 2016 (Report)'!I33</f>
        <v>0</v>
      </c>
    </row>
    <row r="34" spans="1:9">
      <c r="A34" t="str">
        <f>'OG 2016 (Report)'!A34</f>
        <v>Nexen Petroleum UK Ltd</v>
      </c>
      <c r="B34" s="310">
        <f>'OG 2016 (Report)'!B34</f>
        <v>230000</v>
      </c>
      <c r="C34" s="310">
        <f>'OG 2016 (Report)'!C34</f>
        <v>-2897.453</v>
      </c>
      <c r="D34" s="310">
        <f>'OG 2016 (Report)'!D34</f>
        <v>5285.3789999999999</v>
      </c>
      <c r="E34" s="310">
        <f>'OG 2016 (Report)'!E34</f>
        <v>521.73699999999997</v>
      </c>
      <c r="F34" s="310">
        <f>'OG 2016 (Report)'!F34</f>
        <v>0</v>
      </c>
      <c r="G34" s="310">
        <f>'OG 2016 (Report)'!G34</f>
        <v>232909.66299999997</v>
      </c>
      <c r="H34" s="310">
        <f>'OG 2016 (Report)'!H34</f>
        <v>232909.663</v>
      </c>
      <c r="I34" s="310">
        <f>'OG 2016 (Report)'!I34</f>
        <v>0</v>
      </c>
    </row>
    <row r="35" spans="1:9">
      <c r="A35" t="str">
        <f>'OG 2016 (Report)'!A35</f>
        <v>Oranje-Nassau Energie UK Ltd</v>
      </c>
      <c r="B35" s="310">
        <f>'OG 2016 (Report)'!B35</f>
        <v>6900.0360000000001</v>
      </c>
      <c r="C35" s="310">
        <f>'OG 2016 (Report)'!C35</f>
        <v>1726.86</v>
      </c>
      <c r="D35" s="310">
        <f>'OG 2016 (Report)'!D35</f>
        <v>0</v>
      </c>
      <c r="E35" s="310">
        <f>'OG 2016 (Report)'!E35</f>
        <v>0</v>
      </c>
      <c r="F35" s="310">
        <f>'OG 2016 (Report)'!F35</f>
        <v>0</v>
      </c>
      <c r="G35" s="310">
        <f>'OG 2016 (Report)'!G35</f>
        <v>8626.8960000000006</v>
      </c>
      <c r="H35" s="310">
        <f>'OG 2016 (Report)'!H35</f>
        <v>8626.8960000000006</v>
      </c>
      <c r="I35" s="310">
        <f>'OG 2016 (Report)'!I35</f>
        <v>0</v>
      </c>
    </row>
    <row r="36" spans="1:9">
      <c r="A36" t="str">
        <f>'OG 2016 (Report)'!A36</f>
        <v>Perenco UK Ltd</v>
      </c>
      <c r="B36" s="310">
        <f>'OG 2016 (Report)'!B36</f>
        <v>11693.344999999999</v>
      </c>
      <c r="C36" s="310">
        <f>'OG 2016 (Report)'!C36</f>
        <v>-215.89400000000001</v>
      </c>
      <c r="D36" s="310">
        <f>'OG 2016 (Report)'!D36</f>
        <v>3863.8690000000001</v>
      </c>
      <c r="E36" s="310">
        <f>'OG 2016 (Report)'!E36</f>
        <v>1559.258</v>
      </c>
      <c r="F36" s="310">
        <f>'OG 2016 (Report)'!F36</f>
        <v>573.60699999999997</v>
      </c>
      <c r="G36" s="310">
        <f>'OG 2016 (Report)'!G36</f>
        <v>17474.185000000001</v>
      </c>
      <c r="H36" s="310">
        <f>'OG 2016 (Report)'!H36</f>
        <v>17474.740000000002</v>
      </c>
      <c r="I36" s="310">
        <f>'OG 2016 (Report)'!I36</f>
        <v>0.55500000000029104</v>
      </c>
    </row>
    <row r="37" spans="1:9">
      <c r="A37" t="str">
        <f>'OG 2016 (Report)'!A37</f>
        <v>Premier Oil PLC</v>
      </c>
      <c r="B37" s="310">
        <f>'OG 2016 (Report)'!B37</f>
        <v>-4701.0510000000004</v>
      </c>
      <c r="C37" s="310">
        <f>'OG 2016 (Report)'!C37</f>
        <v>280.512</v>
      </c>
      <c r="D37" s="310">
        <f>'OG 2016 (Report)'!D37</f>
        <v>2913.6899999999996</v>
      </c>
      <c r="E37" s="310">
        <f>'OG 2016 (Report)'!E37</f>
        <v>755.351</v>
      </c>
      <c r="F37" s="310">
        <f>'OG 2016 (Report)'!F37</f>
        <v>0</v>
      </c>
      <c r="G37" s="310">
        <f>'OG 2016 (Report)'!G37</f>
        <v>-751.49800000000107</v>
      </c>
      <c r="H37" s="310">
        <f>'OG 2016 (Report)'!H37</f>
        <v>-751.13800000000015</v>
      </c>
      <c r="I37" s="310">
        <f>'OG 2016 (Report)'!I37</f>
        <v>0.36000000000092314</v>
      </c>
    </row>
    <row r="38" spans="1:9">
      <c r="A38" t="str">
        <f>'OG 2016 (Report)'!A38</f>
        <v>Repsol Sinopec Resources UK Ltd</v>
      </c>
      <c r="B38" s="310">
        <f>'OG 2016 (Report)'!B38</f>
        <v>-12650.019</v>
      </c>
      <c r="C38" s="310">
        <f>'OG 2016 (Report)'!C38</f>
        <v>-58829.072999999997</v>
      </c>
      <c r="D38" s="310">
        <f>'OG 2016 (Report)'!D38</f>
        <v>2103.1529999999998</v>
      </c>
      <c r="E38" s="310">
        <f>'OG 2016 (Report)'!E38</f>
        <v>1794.5550000000001</v>
      </c>
      <c r="F38" s="310">
        <f>'OG 2016 (Report)'!F38</f>
        <v>0</v>
      </c>
      <c r="G38" s="310">
        <f>'OG 2016 (Report)'!G38</f>
        <v>-67581.384000000005</v>
      </c>
      <c r="H38" s="310">
        <f>'OG 2016 (Report)'!H38</f>
        <v>-67581.399999999994</v>
      </c>
      <c r="I38" s="310">
        <f>'OG 2016 (Report)'!I38</f>
        <v>-1.5999999988707714E-2</v>
      </c>
    </row>
    <row r="39" spans="1:9">
      <c r="A39" t="str">
        <f>'OG 2016 (Report)'!A39</f>
        <v>Royal Dutch Shell PLC</v>
      </c>
      <c r="B39" s="310">
        <f>'OG 2016 (Report)'!B39</f>
        <v>26140.122039999998</v>
      </c>
      <c r="C39" s="310">
        <f>'OG 2016 (Report)'!C39</f>
        <v>-149591.76800000001</v>
      </c>
      <c r="D39" s="310">
        <f>'OG 2016 (Report)'!D39</f>
        <v>3784.1590000000001</v>
      </c>
      <c r="E39" s="310">
        <f>'OG 2016 (Report)'!E39</f>
        <v>2441.752</v>
      </c>
      <c r="F39" s="310">
        <f>'OG 2016 (Report)'!F39</f>
        <v>0</v>
      </c>
      <c r="G39" s="310">
        <f>'OG 2016 (Report)'!G39</f>
        <v>-117225.73496000002</v>
      </c>
      <c r="H39" s="310">
        <f>'OG 2016 (Report)'!H39</f>
        <v>-117226.201</v>
      </c>
      <c r="I39" s="310">
        <f>'OG 2016 (Report)'!I39</f>
        <v>-0.46603999998478685</v>
      </c>
    </row>
    <row r="40" spans="1:9">
      <c r="A40" t="str">
        <f>'OG 2016 (Report)'!A40</f>
        <v>Siccar Point Energy (Holdings) Ltd [incl. OMV (U.K.) Ltd]</v>
      </c>
      <c r="B40" s="310">
        <f>'OG 2016 (Report)'!B40</f>
        <v>-8423.1674899999998</v>
      </c>
      <c r="C40" s="310">
        <f>'OG 2016 (Report)'!C40</f>
        <v>0</v>
      </c>
      <c r="D40" s="310">
        <f>'OG 2016 (Report)'!D40</f>
        <v>1609.9110000000001</v>
      </c>
      <c r="E40" s="310">
        <f>'OG 2016 (Report)'!E40</f>
        <v>0</v>
      </c>
      <c r="F40" s="310">
        <f>'OG 2016 (Report)'!F40</f>
        <v>0</v>
      </c>
      <c r="G40" s="310">
        <f>'OG 2016 (Report)'!G40</f>
        <v>-6813.2564899999998</v>
      </c>
      <c r="H40" s="310">
        <f>'OG 2016 (Report)'!H40</f>
        <v>-6813.2564900000007</v>
      </c>
      <c r="I40" s="310">
        <f>'OG 2016 (Report)'!I40</f>
        <v>0</v>
      </c>
    </row>
    <row r="41" spans="1:9">
      <c r="A41" t="str">
        <f>'OG 2016 (Report)'!A41</f>
        <v>SSE E&amp;P UK Ltd</v>
      </c>
      <c r="B41" s="310">
        <f>'OG 2016 (Report)'!B41</f>
        <v>0</v>
      </c>
      <c r="C41" s="310">
        <f>'OG 2016 (Report)'!C41</f>
        <v>-4468.1790000000001</v>
      </c>
      <c r="D41" s="310">
        <f>'OG 2016 (Report)'!D41</f>
        <v>0</v>
      </c>
      <c r="E41" s="310">
        <f>'OG 2016 (Report)'!E41</f>
        <v>0</v>
      </c>
      <c r="F41" s="310">
        <f>'OG 2016 (Report)'!F41</f>
        <v>0</v>
      </c>
      <c r="G41" s="310">
        <f>'OG 2016 (Report)'!G41</f>
        <v>-4468.1790000000001</v>
      </c>
      <c r="H41" s="310">
        <f>'OG 2016 (Report)'!H41</f>
        <v>-4470.3310000000001</v>
      </c>
      <c r="I41" s="310">
        <f>'OG 2016 (Report)'!I41</f>
        <v>-2.1520000000000437</v>
      </c>
    </row>
    <row r="42" spans="1:9">
      <c r="A42" t="str">
        <f>'OG 2016 (Report)'!A42</f>
        <v>Statoil UK Ltd</v>
      </c>
      <c r="B42" s="310">
        <f>'OG 2016 (Report)'!B42</f>
        <v>0</v>
      </c>
      <c r="C42" s="310">
        <f>'OG 2016 (Report)'!C42</f>
        <v>3580.5949999999998</v>
      </c>
      <c r="D42" s="310">
        <f>'OG 2016 (Report)'!D42</f>
        <v>1272.252</v>
      </c>
      <c r="E42" s="310">
        <f>'OG 2016 (Report)'!E42</f>
        <v>180.69900000000001</v>
      </c>
      <c r="F42" s="310">
        <f>'OG 2016 (Report)'!F42</f>
        <v>0</v>
      </c>
      <c r="G42" s="310">
        <f>'OG 2016 (Report)'!G42</f>
        <v>5033.5459999999994</v>
      </c>
      <c r="H42" s="310">
        <f>'OG 2016 (Report)'!H42</f>
        <v>5033.5460000000003</v>
      </c>
      <c r="I42" s="310">
        <f>'OG 2016 (Report)'!I42</f>
        <v>0</v>
      </c>
    </row>
    <row r="43" spans="1:9">
      <c r="A43" t="str">
        <f>'OG 2016 (Report)'!A43</f>
        <v>Suncor Energy UK Ltd</v>
      </c>
      <c r="B43" s="310">
        <f>'OG 2016 (Report)'!B43</f>
        <v>198686</v>
      </c>
      <c r="C43" s="310">
        <f>'OG 2016 (Report)'!C43</f>
        <v>0</v>
      </c>
      <c r="D43" s="310">
        <f>'OG 2016 (Report)'!D43</f>
        <v>0</v>
      </c>
      <c r="E43" s="310">
        <f>'OG 2016 (Report)'!E43</f>
        <v>0</v>
      </c>
      <c r="F43" s="310">
        <f>'OG 2016 (Report)'!F43</f>
        <v>0</v>
      </c>
      <c r="G43" s="310">
        <f>'OG 2016 (Report)'!G43</f>
        <v>198686</v>
      </c>
      <c r="H43" s="310">
        <f>'OG 2016 (Report)'!H43</f>
        <v>198686</v>
      </c>
      <c r="I43" s="310">
        <f>'OG 2016 (Report)'!I43</f>
        <v>0</v>
      </c>
    </row>
    <row r="44" spans="1:9">
      <c r="A44" t="str">
        <f>'OG 2016 (Report)'!A44</f>
        <v>TAQA Bratani Ltd</v>
      </c>
      <c r="B44" s="310">
        <f>'OG 2016 (Report)'!B44</f>
        <v>41422.576999999997</v>
      </c>
      <c r="C44" s="310">
        <f>'OG 2016 (Report)'!C44</f>
        <v>-29457.633000000002</v>
      </c>
      <c r="D44" s="310">
        <f>'OG 2016 (Report)'!D44</f>
        <v>843.12900000000002</v>
      </c>
      <c r="E44" s="310">
        <f>'OG 2016 (Report)'!E44</f>
        <v>442.00400000000002</v>
      </c>
      <c r="F44" s="310">
        <f>'OG 2016 (Report)'!F44</f>
        <v>0</v>
      </c>
      <c r="G44" s="310">
        <f>'OG 2016 (Report)'!G44</f>
        <v>13250.076999999997</v>
      </c>
      <c r="H44" s="310">
        <f>'OG 2016 (Report)'!H44</f>
        <v>13252.177</v>
      </c>
      <c r="I44" s="310">
        <f>'OG 2016 (Report)'!I44</f>
        <v>2.1000000000021828</v>
      </c>
    </row>
    <row r="45" spans="1:9">
      <c r="A45" t="str">
        <f>'OG 2016 (Report)'!A45</f>
        <v>Total E&amp;P UK Ltd</v>
      </c>
      <c r="B45" s="310">
        <f>'OG 2016 (Report)'!B45</f>
        <v>5410.4674900000018</v>
      </c>
      <c r="C45" s="310">
        <f>'OG 2016 (Report)'!C45</f>
        <v>-8572.5740000000005</v>
      </c>
      <c r="D45" s="310">
        <f>'OG 2016 (Report)'!D45</f>
        <v>4270.2809999999999</v>
      </c>
      <c r="E45" s="310">
        <f>'OG 2016 (Report)'!E45</f>
        <v>1421.595</v>
      </c>
      <c r="F45" s="310">
        <f>'OG 2016 (Report)'!F45</f>
        <v>188.78899999999999</v>
      </c>
      <c r="G45" s="310">
        <f>'OG 2016 (Report)'!G45</f>
        <v>2718.5584900000013</v>
      </c>
      <c r="H45" s="310">
        <f>'OG 2016 (Report)'!H45</f>
        <v>2717.3310000000001</v>
      </c>
      <c r="I45" s="310">
        <f>'OG 2016 (Report)'!I45</f>
        <v>-1.2274900000011257</v>
      </c>
    </row>
    <row r="46" spans="1:9">
      <c r="A46" t="str">
        <f>'OG 2016 (Report)'!A46</f>
        <v>Tullow Oil PLC</v>
      </c>
      <c r="B46" s="310">
        <f>'OG 2016 (Report)'!B46</f>
        <v>0</v>
      </c>
      <c r="C46" s="310">
        <f>'OG 2016 (Report)'!C46</f>
        <v>-838.87400000000002</v>
      </c>
      <c r="D46" s="310">
        <f>'OG 2016 (Report)'!D46</f>
        <v>167.88200000000003</v>
      </c>
      <c r="E46" s="310">
        <f>'OG 2016 (Report)'!E46</f>
        <v>194.85599999999999</v>
      </c>
      <c r="F46" s="310">
        <f>'OG 2016 (Report)'!F46</f>
        <v>0</v>
      </c>
      <c r="G46" s="310">
        <f>'OG 2016 (Report)'!G46</f>
        <v>-476.13599999999997</v>
      </c>
      <c r="H46" s="310">
        <f>'OG 2016 (Report)'!H46</f>
        <v>-476.137</v>
      </c>
      <c r="I46" s="310">
        <f>'OG 2016 (Report)'!I46</f>
        <v>-1.0000000000331966E-3</v>
      </c>
    </row>
    <row r="47" spans="1:9">
      <c r="A47" t="str">
        <f>'OG 2016 (Report)'!A47</f>
        <v>Total</v>
      </c>
      <c r="B47" s="310">
        <f>'OG 2016 (Report)'!B47</f>
        <v>241189.23398999998</v>
      </c>
      <c r="C47" s="310">
        <f>'OG 2016 (Report)'!C47</f>
        <v>-782294.05667999992</v>
      </c>
      <c r="D47" s="310">
        <f>'OG 2016 (Report)'!D47</f>
        <v>54350.228000000003</v>
      </c>
      <c r="E47" s="310">
        <f>'OG 2016 (Report)'!E47</f>
        <v>19993.646000000004</v>
      </c>
      <c r="F47" s="310">
        <f>'OG 2016 (Report)'!F47</f>
        <v>2532.1504999999997</v>
      </c>
      <c r="G47" s="310">
        <f>'OG 2016 (Report)'!G47</f>
        <v>-464228.79818999994</v>
      </c>
      <c r="H47" s="310">
        <f>'OG 2016 (Report)'!H47</f>
        <v>-464216.37993000017</v>
      </c>
      <c r="I47" s="310">
        <f>'OG 2016 (Report)'!I47</f>
        <v>12.418260000057927</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4263-74E4-4D22-B781-27A1E30D6656}">
  <dimension ref="A2:I23"/>
  <sheetViews>
    <sheetView showGridLines="0" workbookViewId="0"/>
  </sheetViews>
  <sheetFormatPr defaultColWidth="9.1640625" defaultRowHeight="12.3"/>
  <cols>
    <col min="1" max="1" width="34.71875" customWidth="1"/>
    <col min="2" max="2" width="25.5546875" customWidth="1"/>
    <col min="3" max="3" width="17.44140625" bestFit="1" customWidth="1"/>
    <col min="4" max="4" width="8.1640625" bestFit="1" customWidth="1"/>
    <col min="5" max="5" width="24.83203125" bestFit="1" customWidth="1"/>
    <col min="6" max="6" width="22" bestFit="1" customWidth="1"/>
    <col min="7" max="7" width="7.5546875" bestFit="1" customWidth="1"/>
    <col min="8" max="8" width="23.44140625" bestFit="1" customWidth="1"/>
    <col min="9" max="9" width="20.44140625" bestFit="1" customWidth="1"/>
  </cols>
  <sheetData>
    <row r="2" spans="1:9">
      <c r="A2" t="str">
        <f>'MQ 2016 (Report)'!A2</f>
        <v>Reconciled Extractive Payments to Government in 2016 by Other Mining &amp; Quarrying companies</v>
      </c>
    </row>
    <row r="4" spans="1:9">
      <c r="B4" s="312" t="str">
        <f>'MQ 2016 (Report)'!B5</f>
        <v>As reported by Government Agencies</v>
      </c>
      <c r="C4" s="305"/>
      <c r="D4" s="305"/>
      <c r="F4" s="305"/>
      <c r="G4" s="305"/>
      <c r="H4" s="305"/>
      <c r="I4" s="305"/>
    </row>
    <row r="5" spans="1:9">
      <c r="A5" s="312" t="str">
        <f>'MQ 2016 (Report)'!A6</f>
        <v>£000</v>
      </c>
      <c r="B5" s="311" t="str">
        <f>'MQ 2016 (Report)'!B6</f>
        <v>Mainstream
 Corporation Tax</v>
      </c>
      <c r="C5" s="311" t="str">
        <f>'MQ 2016 (Report)'!C6</f>
        <v>Payments
 to TCE</v>
      </c>
      <c r="D5" s="311" t="str">
        <f>'MQ 2016 (Report)'!D6</f>
        <v>Total</v>
      </c>
      <c r="E5" s="311" t="str">
        <f>'MQ 2016 (Report)'!E5</f>
        <v>Total reported
 by company</v>
      </c>
      <c r="F5" s="311" t="str">
        <f>'MQ 2016 (Report)'!F5</f>
        <v>Unreconciled
 difference</v>
      </c>
      <c r="G5" s="311"/>
      <c r="H5" s="311"/>
      <c r="I5" s="311"/>
    </row>
    <row r="6" spans="1:9">
      <c r="A6" s="312" t="str">
        <f>'MQ 2016 (Report)'!A7</f>
        <v>Aggregate Industries UK Ltd</v>
      </c>
      <c r="B6" s="311">
        <f>'MQ 2016 (Report)'!B7</f>
        <v>13499.126</v>
      </c>
      <c r="C6" s="311">
        <f>'MQ 2016 (Report)'!C7</f>
        <v>251.36199999999999</v>
      </c>
      <c r="D6" s="311">
        <f>'MQ 2016 (Report)'!D7</f>
        <v>13750.487999999999</v>
      </c>
      <c r="E6" s="311">
        <f>'MQ 2016 (Report)'!E7</f>
        <v>13750.361999999999</v>
      </c>
      <c r="F6" s="311">
        <f>'MQ 2016 (Report)'!F7</f>
        <v>0</v>
      </c>
      <c r="G6" s="310"/>
      <c r="H6" s="310"/>
      <c r="I6" s="310"/>
    </row>
    <row r="7" spans="1:9">
      <c r="A7" s="312" t="str">
        <f>'MQ 2016 (Report)'!A8</f>
        <v>Breedon Group PLC</v>
      </c>
      <c r="B7" s="311">
        <f>'MQ 2016 (Report)'!B8</f>
        <v>9030.027</v>
      </c>
      <c r="C7" s="311">
        <f>'MQ 2016 (Report)'!C8</f>
        <v>393.35199999999998</v>
      </c>
      <c r="D7" s="311">
        <f>'MQ 2016 (Report)'!D8</f>
        <v>9423.3790000000008</v>
      </c>
      <c r="E7" s="311">
        <f>'MQ 2016 (Report)'!E8</f>
        <v>9423.0789999999997</v>
      </c>
      <c r="F7" s="311">
        <f>'MQ 2016 (Report)'!F8</f>
        <v>0</v>
      </c>
      <c r="G7" s="310"/>
      <c r="H7" s="310"/>
      <c r="I7" s="310"/>
    </row>
    <row r="8" spans="1:9">
      <c r="A8" s="312" t="str">
        <f>'MQ 2016 (Report)'!A9</f>
        <v>Brett Group</v>
      </c>
      <c r="B8" s="311">
        <f>'MQ 2016 (Report)'!B9</f>
        <v>1100</v>
      </c>
      <c r="C8" s="311">
        <f>'MQ 2016 (Report)'!C9</f>
        <v>0</v>
      </c>
      <c r="D8" s="311">
        <f>'MQ 2016 (Report)'!D9</f>
        <v>1100</v>
      </c>
      <c r="E8" s="311">
        <f>'MQ 2016 (Report)'!E9</f>
        <v>1100</v>
      </c>
      <c r="F8" s="311">
        <f>'MQ 2016 (Report)'!F9</f>
        <v>0</v>
      </c>
      <c r="G8" s="310"/>
      <c r="H8" s="310"/>
      <c r="I8" s="310"/>
    </row>
    <row r="9" spans="1:9">
      <c r="A9" s="312" t="str">
        <f>'MQ 2016 (Report)'!A10</f>
        <v>Britannia Aggregates Ltd</v>
      </c>
      <c r="B9" s="311">
        <f>'MQ 2016 (Report)'!B10</f>
        <v>0</v>
      </c>
      <c r="C9" s="311">
        <f>'MQ 2016 (Report)'!C10</f>
        <v>421.41199999999998</v>
      </c>
      <c r="D9" s="311">
        <f>'MQ 2016 (Report)'!D10</f>
        <v>421.41199999999998</v>
      </c>
      <c r="E9" s="311">
        <f>'MQ 2016 (Report)'!E10</f>
        <v>421.41199999999998</v>
      </c>
      <c r="F9" s="311">
        <f>'MQ 2016 (Report)'!F10</f>
        <v>0</v>
      </c>
      <c r="G9" s="310"/>
      <c r="H9" s="310"/>
      <c r="I9" s="310"/>
    </row>
    <row r="10" spans="1:9">
      <c r="A10" s="312" t="str">
        <f>'MQ 2016 (Report)'!A11</f>
        <v>Cemex UK Materials Ltd</v>
      </c>
      <c r="B10" s="311">
        <f>'MQ 2016 (Report)'!B11</f>
        <v>0</v>
      </c>
      <c r="C10" s="311">
        <f>'MQ 2016 (Report)'!C11</f>
        <v>5390.4709999999995</v>
      </c>
      <c r="D10" s="311">
        <f>'MQ 2016 (Report)'!D11</f>
        <v>5390.4709999999995</v>
      </c>
      <c r="E10" s="311">
        <f>'MQ 2016 (Report)'!E11</f>
        <v>5390.4709999999995</v>
      </c>
      <c r="F10" s="311">
        <f>'MQ 2016 (Report)'!F11</f>
        <v>0</v>
      </c>
      <c r="G10" s="310"/>
      <c r="H10" s="310"/>
      <c r="I10" s="310"/>
    </row>
    <row r="11" spans="1:9">
      <c r="A11" s="312" t="str">
        <f>'MQ 2016 (Report)'!A12</f>
        <v>Cleveland Potash Ltd</v>
      </c>
      <c r="B11" s="311">
        <f>'MQ 2016 (Report)'!B12</f>
        <v>0</v>
      </c>
      <c r="C11" s="311">
        <f>'MQ 2016 (Report)'!C12</f>
        <v>1744.441</v>
      </c>
      <c r="D11" s="311">
        <f>'MQ 2016 (Report)'!D12</f>
        <v>1744.441</v>
      </c>
      <c r="E11" s="311">
        <f>'MQ 2016 (Report)'!E12</f>
        <v>1753.404</v>
      </c>
      <c r="F11" s="311">
        <f>'MQ 2016 (Report)'!F12</f>
        <v>9</v>
      </c>
      <c r="G11" s="310"/>
      <c r="H11" s="310"/>
      <c r="I11" s="310"/>
    </row>
    <row r="12" spans="1:9">
      <c r="A12" s="312" t="str">
        <f>'MQ 2016 (Report)'!A13</f>
        <v>DEME Building Materials Ltd</v>
      </c>
      <c r="B12" s="311">
        <f>'MQ 2016 (Report)'!B13</f>
        <v>0</v>
      </c>
      <c r="C12" s="311">
        <f>'MQ 2016 (Report)'!C13</f>
        <v>828.40200000000004</v>
      </c>
      <c r="D12" s="311">
        <f>'MQ 2016 (Report)'!D13</f>
        <v>828.40200000000004</v>
      </c>
      <c r="E12" s="311">
        <f>'MQ 2016 (Report)'!E13</f>
        <v>828.40599999999995</v>
      </c>
      <c r="F12" s="311">
        <f>'MQ 2016 (Report)'!F13</f>
        <v>3.9999999999054126E-3</v>
      </c>
      <c r="G12" s="310"/>
      <c r="H12" s="310"/>
      <c r="I12" s="310"/>
    </row>
    <row r="13" spans="1:9">
      <c r="A13" s="312" t="str">
        <f>'MQ 2016 (Report)'!A14</f>
        <v>Garreg Lwyd Energy Ltd</v>
      </c>
      <c r="B13" s="311">
        <f>'MQ 2016 (Report)'!B14</f>
        <v>0</v>
      </c>
      <c r="C13" s="311">
        <f>'MQ 2016 (Report)'!C14</f>
        <v>459.07299999999998</v>
      </c>
      <c r="D13" s="311">
        <f>'MQ 2016 (Report)'!D14</f>
        <v>459.07299999999998</v>
      </c>
      <c r="E13" s="311">
        <f>'MQ 2016 (Report)'!E14</f>
        <v>459.07299999999998</v>
      </c>
      <c r="F13" s="311">
        <f>'MQ 2016 (Report)'!F14</f>
        <v>0</v>
      </c>
      <c r="G13" s="310"/>
      <c r="H13" s="310"/>
      <c r="I13" s="310"/>
    </row>
    <row r="14" spans="1:9">
      <c r="A14" s="312" t="str">
        <f>'MQ 2016 (Report)'!A15</f>
        <v>Hanson UK Group</v>
      </c>
      <c r="B14" s="311">
        <f>'MQ 2016 (Report)'!B15</f>
        <v>0</v>
      </c>
      <c r="C14" s="311">
        <f>'MQ 2016 (Report)'!C15</f>
        <v>4266.1840000000002</v>
      </c>
      <c r="D14" s="311">
        <f>'MQ 2016 (Report)'!D15</f>
        <v>4266.1840000000002</v>
      </c>
      <c r="E14" s="311">
        <f>'MQ 2016 (Report)'!E15</f>
        <v>4266.1840000000002</v>
      </c>
      <c r="F14" s="311">
        <f>'MQ 2016 (Report)'!F15</f>
        <v>0</v>
      </c>
      <c r="G14" s="310"/>
      <c r="H14" s="310"/>
      <c r="I14" s="310"/>
    </row>
    <row r="15" spans="1:9">
      <c r="A15" s="312" t="str">
        <f>'MQ 2016 (Report)'!A16</f>
        <v>Irish Salt Mining &amp; Exploration Co. Ltd</v>
      </c>
      <c r="B15" s="311">
        <f>'MQ 2016 (Report)'!B16</f>
        <v>902.529</v>
      </c>
      <c r="C15" s="311">
        <f>'MQ 2016 (Report)'!C16</f>
        <v>0</v>
      </c>
      <c r="D15" s="311">
        <f>'MQ 2016 (Report)'!D16</f>
        <v>902.529</v>
      </c>
      <c r="E15" s="311">
        <f>'MQ 2016 (Report)'!E16</f>
        <v>902.529</v>
      </c>
      <c r="F15" s="311">
        <f>'MQ 2016 (Report)'!F16</f>
        <v>0</v>
      </c>
      <c r="G15" s="310"/>
      <c r="H15" s="310"/>
      <c r="I15" s="310"/>
    </row>
    <row r="16" spans="1:9">
      <c r="A16" s="312" t="str">
        <f>'MQ 2016 (Report)'!A17</f>
        <v>Kendall Bros (Portsmouth) Ltd</v>
      </c>
      <c r="B16" s="311">
        <f>'MQ 2016 (Report)'!B17</f>
        <v>440.846</v>
      </c>
      <c r="C16" s="311">
        <f>'MQ 2016 (Report)'!C17</f>
        <v>311.15699999999998</v>
      </c>
      <c r="D16" s="311">
        <f>'MQ 2016 (Report)'!D17</f>
        <v>752.00299999999993</v>
      </c>
      <c r="E16" s="311">
        <f>'MQ 2016 (Report)'!E17</f>
        <v>753.07600000000002</v>
      </c>
      <c r="F16" s="311">
        <f>'MQ 2016 (Report)'!F17</f>
        <v>1</v>
      </c>
      <c r="G16" s="310"/>
      <c r="H16" s="310"/>
      <c r="I16" s="310"/>
    </row>
    <row r="17" spans="1:9">
      <c r="A17" s="312" t="str">
        <f>'MQ 2016 (Report)'!A18</f>
        <v>Llanelli Sand Dredging Ltd</v>
      </c>
      <c r="B17" s="311">
        <f>'MQ 2016 (Report)'!B18</f>
        <v>0</v>
      </c>
      <c r="C17" s="311">
        <f>'MQ 2016 (Report)'!C18</f>
        <v>123.907</v>
      </c>
      <c r="D17" s="311">
        <f>'MQ 2016 (Report)'!D18</f>
        <v>123.907</v>
      </c>
      <c r="E17" s="311">
        <f>'MQ 2016 (Report)'!E18</f>
        <v>123.907</v>
      </c>
      <c r="F17" s="311">
        <f>'MQ 2016 (Report)'!F18</f>
        <v>0</v>
      </c>
      <c r="G17" s="310"/>
      <c r="H17" s="310"/>
      <c r="I17" s="310"/>
    </row>
    <row r="18" spans="1:9">
      <c r="A18" s="312" t="str">
        <f>'MQ 2016 (Report)'!A19</f>
        <v>Severn Sands Ltd</v>
      </c>
      <c r="B18" s="311">
        <f>'MQ 2016 (Report)'!B19</f>
        <v>99.91</v>
      </c>
      <c r="C18" s="311">
        <f>'MQ 2016 (Report)'!C19</f>
        <v>186.733</v>
      </c>
      <c r="D18" s="311">
        <f>'MQ 2016 (Report)'!D19</f>
        <v>286.64300000000003</v>
      </c>
      <c r="E18" s="311">
        <f>'MQ 2016 (Report)'!E19</f>
        <v>286.65100000000001</v>
      </c>
      <c r="F18" s="311">
        <f>'MQ 2016 (Report)'!F19</f>
        <v>0</v>
      </c>
      <c r="G18" s="310"/>
      <c r="H18" s="310"/>
      <c r="I18" s="310"/>
    </row>
    <row r="19" spans="1:9">
      <c r="A19" s="312" t="str">
        <f>'MQ 2016 (Report)'!A20</f>
        <v>Tarmac Holdings Limited</v>
      </c>
      <c r="B19" s="311">
        <f>'MQ 2016 (Report)'!B20</f>
        <v>4492.4120000000003</v>
      </c>
      <c r="C19" s="311">
        <f>'MQ 2016 (Report)'!C20</f>
        <v>4349.5267000000003</v>
      </c>
      <c r="D19" s="311">
        <f>'MQ 2016 (Report)'!D20</f>
        <v>8841.9387000000006</v>
      </c>
      <c r="E19" s="311">
        <f>'MQ 2016 (Report)'!E20</f>
        <v>8839.0179100000005</v>
      </c>
      <c r="F19" s="311">
        <f>'MQ 2016 (Report)'!F20</f>
        <v>-3</v>
      </c>
      <c r="G19" s="310"/>
      <c r="H19" s="310"/>
      <c r="I19" s="310"/>
    </row>
    <row r="20" spans="1:9">
      <c r="A20" s="312" t="str">
        <f>'MQ 2016 (Report)'!A21</f>
        <v>Van Oord UK Ltd</v>
      </c>
      <c r="B20" s="311">
        <f>'MQ 2016 (Report)'!B21</f>
        <v>2209</v>
      </c>
      <c r="C20" s="311">
        <f>'MQ 2016 (Report)'!C21</f>
        <v>400.32499999999999</v>
      </c>
      <c r="D20" s="311">
        <f>'MQ 2016 (Report)'!D21</f>
        <v>2609.3249999999998</v>
      </c>
      <c r="E20" s="311">
        <f>'MQ 2016 (Report)'!E21</f>
        <v>2609.3249999999998</v>
      </c>
      <c r="F20" s="311">
        <f>'MQ 2016 (Report)'!F21</f>
        <v>0</v>
      </c>
      <c r="G20" s="310"/>
      <c r="H20" s="310"/>
      <c r="I20" s="310"/>
    </row>
    <row r="21" spans="1:9">
      <c r="A21" s="312" t="str">
        <f>'MQ 2016 (Report)'!A22</f>
        <v>Volker Dredging Ltd</v>
      </c>
      <c r="B21" s="311">
        <f>'MQ 2016 (Report)'!B22</f>
        <v>0</v>
      </c>
      <c r="C21" s="311">
        <f>'MQ 2016 (Report)'!C22</f>
        <v>2011.2909999999999</v>
      </c>
      <c r="D21" s="311">
        <f>'MQ 2016 (Report)'!D22</f>
        <v>2011.2909999999999</v>
      </c>
      <c r="E21" s="311">
        <f>'MQ 2016 (Report)'!E22</f>
        <v>2011.2909999999999</v>
      </c>
      <c r="F21" s="311">
        <f>'MQ 2016 (Report)'!F22</f>
        <v>0</v>
      </c>
      <c r="G21" s="310"/>
      <c r="H21" s="310"/>
      <c r="I21" s="310"/>
    </row>
    <row r="22" spans="1:9">
      <c r="A22" s="312" t="str">
        <f>'MQ 2016 (Report)'!A23</f>
        <v>Westminster Gravels Ltd</v>
      </c>
      <c r="B22" s="311">
        <f>'MQ 2016 (Report)'!B23</f>
        <v>1005</v>
      </c>
      <c r="C22" s="311">
        <f>'MQ 2016 (Report)'!C23</f>
        <v>1076.056</v>
      </c>
      <c r="D22" s="311">
        <f>'MQ 2016 (Report)'!D23</f>
        <v>2081.056</v>
      </c>
      <c r="E22" s="311">
        <f>'MQ 2016 (Report)'!E23</f>
        <v>2081.056</v>
      </c>
      <c r="F22" s="311">
        <f>'MQ 2016 (Report)'!F23</f>
        <v>0</v>
      </c>
      <c r="G22" s="310"/>
      <c r="H22" s="310"/>
      <c r="I22" s="310"/>
    </row>
    <row r="23" spans="1:9">
      <c r="A23" s="312" t="str">
        <f>'MQ 2016 (Report)'!A24</f>
        <v>Total</v>
      </c>
      <c r="B23" s="311">
        <f>'MQ 2016 (Report)'!B24</f>
        <v>32778.85</v>
      </c>
      <c r="C23" s="311">
        <f>'MQ 2016 (Report)'!C24</f>
        <v>22213</v>
      </c>
      <c r="D23" s="311">
        <f>'MQ 2016 (Report)'!D24</f>
        <v>54992</v>
      </c>
      <c r="E23" s="311">
        <f>'MQ 2016 (Report)'!E24</f>
        <v>54999.24390999999</v>
      </c>
      <c r="F23" s="311">
        <f>'MQ 2016 (Report)'!F24</f>
        <v>7.2439099999901373</v>
      </c>
      <c r="G23" s="310"/>
      <c r="H23" s="310"/>
      <c r="I23" s="310"/>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C930-9428-494E-8682-8A381E545D32}">
  <dimension ref="A2:H101"/>
  <sheetViews>
    <sheetView showGridLines="0" zoomScaleNormal="100" workbookViewId="0">
      <pane ySplit="7" topLeftCell="A8" activePane="bottomLeft" state="frozen"/>
      <selection pane="bottomLeft" activeCell="A8" sqref="A8"/>
    </sheetView>
  </sheetViews>
  <sheetFormatPr defaultColWidth="11.5546875" defaultRowHeight="12.3"/>
  <cols>
    <col min="1" max="1" width="25.71875" style="276" customWidth="1"/>
    <col min="2" max="2" width="12.5546875" style="276" bestFit="1" customWidth="1"/>
    <col min="3" max="3" width="27.5546875" style="276" bestFit="1" customWidth="1"/>
    <col min="4" max="4" width="11.5546875" style="276"/>
    <col min="5" max="5" width="29" style="276" bestFit="1" customWidth="1"/>
    <col min="6" max="6" width="7.1640625" style="276" bestFit="1" customWidth="1"/>
    <col min="7" max="16384" width="11.5546875" style="276"/>
  </cols>
  <sheetData>
    <row r="2" spans="1:8">
      <c r="A2" s="275" t="s">
        <v>1249</v>
      </c>
    </row>
    <row r="4" spans="1:8">
      <c r="A4" s="282" t="s">
        <v>1243</v>
      </c>
    </row>
    <row r="5" spans="1:8">
      <c r="A5" s="282" t="s">
        <v>1238</v>
      </c>
    </row>
    <row r="6" spans="1:8" s="266" customFormat="1">
      <c r="A6" s="281"/>
      <c r="B6" s="280"/>
      <c r="C6" s="276"/>
    </row>
    <row r="7" spans="1:8" s="266" customFormat="1" ht="10.5">
      <c r="A7" s="279" t="s">
        <v>1237</v>
      </c>
      <c r="B7" s="279" t="s">
        <v>1242</v>
      </c>
      <c r="C7" s="278" t="s">
        <v>1241</v>
      </c>
    </row>
    <row r="8" spans="1:8" s="266" customFormat="1" ht="10.199999999999999">
      <c r="A8" s="266" t="s">
        <v>972</v>
      </c>
      <c r="B8" s="266" t="s">
        <v>415</v>
      </c>
      <c r="C8" s="277">
        <v>-51109268</v>
      </c>
      <c r="F8" s="301"/>
      <c r="G8" s="301"/>
      <c r="H8" s="301"/>
    </row>
    <row r="9" spans="1:8" s="266" customFormat="1" ht="10.199999999999999">
      <c r="A9" s="266" t="s">
        <v>972</v>
      </c>
      <c r="B9" s="266" t="s">
        <v>426</v>
      </c>
      <c r="C9" s="277">
        <v>-481910</v>
      </c>
      <c r="F9" s="301"/>
      <c r="G9" s="301"/>
      <c r="H9" s="301"/>
    </row>
    <row r="10" spans="1:8" s="266" customFormat="1" ht="10.199999999999999">
      <c r="A10" s="207" t="s">
        <v>355</v>
      </c>
      <c r="B10" s="266" t="s">
        <v>413</v>
      </c>
      <c r="C10" s="277">
        <v>-1119971</v>
      </c>
      <c r="F10" s="301"/>
      <c r="G10" s="301"/>
      <c r="H10" s="301"/>
    </row>
    <row r="11" spans="1:8" s="266" customFormat="1" ht="10.199999999999999">
      <c r="A11" s="266" t="s">
        <v>1410</v>
      </c>
      <c r="B11" s="266" t="s">
        <v>413</v>
      </c>
      <c r="C11" s="277">
        <v>-4139079</v>
      </c>
      <c r="E11" s="287"/>
      <c r="F11" s="301"/>
      <c r="G11" s="301"/>
      <c r="H11" s="301"/>
    </row>
    <row r="12" spans="1:8" s="266" customFormat="1" ht="10.199999999999999">
      <c r="A12" s="266" t="s">
        <v>1410</v>
      </c>
      <c r="B12" s="266" t="s">
        <v>410</v>
      </c>
      <c r="C12" s="277">
        <v>41939346</v>
      </c>
      <c r="F12" s="301"/>
      <c r="G12" s="301"/>
      <c r="H12" s="301"/>
    </row>
    <row r="13" spans="1:8" s="266" customFormat="1" ht="10.199999999999999">
      <c r="A13" s="266" t="s">
        <v>1410</v>
      </c>
      <c r="B13" s="266" t="s">
        <v>415</v>
      </c>
      <c r="C13" s="277">
        <v>-51541947</v>
      </c>
      <c r="F13" s="301"/>
      <c r="G13" s="301"/>
      <c r="H13" s="301"/>
    </row>
    <row r="14" spans="1:8" s="266" customFormat="1" ht="10.199999999999999">
      <c r="A14" s="266" t="s">
        <v>1410</v>
      </c>
      <c r="B14" s="266" t="s">
        <v>414</v>
      </c>
      <c r="C14" s="277">
        <v>-129950830</v>
      </c>
      <c r="F14" s="301"/>
      <c r="G14" s="301"/>
      <c r="H14" s="301"/>
    </row>
    <row r="15" spans="1:8" s="266" customFormat="1" ht="10.199999999999999">
      <c r="A15" s="266" t="s">
        <v>1410</v>
      </c>
      <c r="B15" s="266" t="s">
        <v>412</v>
      </c>
      <c r="C15" s="277">
        <v>-3452852</v>
      </c>
      <c r="F15" s="301"/>
      <c r="G15" s="301"/>
      <c r="H15" s="301"/>
    </row>
    <row r="16" spans="1:8" s="266" customFormat="1" ht="10.199999999999999">
      <c r="A16" s="266" t="s">
        <v>1410</v>
      </c>
      <c r="B16" s="266" t="s">
        <v>958</v>
      </c>
      <c r="C16" s="277">
        <v>-63325</v>
      </c>
      <c r="E16" s="284"/>
      <c r="F16" s="301"/>
      <c r="G16" s="301"/>
      <c r="H16" s="301"/>
    </row>
    <row r="17" spans="1:8" s="266" customFormat="1" ht="10.199999999999999">
      <c r="A17" s="266" t="s">
        <v>1410</v>
      </c>
      <c r="B17" s="266" t="s">
        <v>416</v>
      </c>
      <c r="C17" s="277">
        <v>-35410</v>
      </c>
      <c r="F17" s="301"/>
      <c r="G17" s="301"/>
      <c r="H17" s="301"/>
    </row>
    <row r="18" spans="1:8" s="266" customFormat="1" ht="10.199999999999999">
      <c r="A18" s="266" t="s">
        <v>1410</v>
      </c>
      <c r="B18" s="266" t="s">
        <v>411</v>
      </c>
      <c r="C18" s="277">
        <v>-17218524</v>
      </c>
      <c r="F18" s="301"/>
      <c r="G18" s="301"/>
      <c r="H18" s="301"/>
    </row>
    <row r="19" spans="1:8" s="266" customFormat="1" ht="10.199999999999999">
      <c r="A19" s="287" t="s">
        <v>1411</v>
      </c>
      <c r="B19" s="266" t="s">
        <v>420</v>
      </c>
      <c r="C19" s="277">
        <v>-964014</v>
      </c>
      <c r="F19" s="301"/>
      <c r="G19" s="301"/>
      <c r="H19" s="301"/>
    </row>
    <row r="20" spans="1:8" s="266" customFormat="1" ht="10.199999999999999">
      <c r="A20" s="266" t="s">
        <v>1412</v>
      </c>
      <c r="B20" s="266" t="s">
        <v>432</v>
      </c>
      <c r="C20" s="277">
        <v>-7077166</v>
      </c>
      <c r="F20" s="301"/>
      <c r="G20" s="301"/>
      <c r="H20" s="301"/>
    </row>
    <row r="21" spans="1:8" s="266" customFormat="1" ht="10.199999999999999">
      <c r="A21" s="266" t="s">
        <v>1412</v>
      </c>
      <c r="B21" s="266" t="s">
        <v>427</v>
      </c>
      <c r="C21" s="277">
        <v>-441483</v>
      </c>
      <c r="F21" s="301"/>
      <c r="G21" s="301"/>
      <c r="H21" s="301"/>
    </row>
    <row r="22" spans="1:8" s="266" customFormat="1" ht="10.199999999999999">
      <c r="A22" s="266" t="s">
        <v>1412</v>
      </c>
      <c r="B22" s="266" t="s">
        <v>959</v>
      </c>
      <c r="C22" s="277">
        <v>-328757</v>
      </c>
      <c r="F22" s="301"/>
      <c r="G22" s="301"/>
      <c r="H22" s="301"/>
    </row>
    <row r="23" spans="1:8" s="266" customFormat="1" ht="10.199999999999999">
      <c r="A23" s="266" t="s">
        <v>1412</v>
      </c>
      <c r="B23" s="266" t="s">
        <v>418</v>
      </c>
      <c r="C23" s="277">
        <v>-1000852</v>
      </c>
      <c r="F23" s="301"/>
      <c r="G23" s="301"/>
      <c r="H23" s="301"/>
    </row>
    <row r="24" spans="1:8" s="266" customFormat="1" ht="10.199999999999999">
      <c r="A24" s="266" t="s">
        <v>1412</v>
      </c>
      <c r="B24" s="266" t="s">
        <v>960</v>
      </c>
      <c r="C24" s="277">
        <v>-22473054</v>
      </c>
      <c r="F24" s="301"/>
      <c r="G24" s="301"/>
      <c r="H24" s="301"/>
    </row>
    <row r="25" spans="1:8" s="266" customFormat="1" ht="10.199999999999999">
      <c r="A25" s="266" t="s">
        <v>1412</v>
      </c>
      <c r="B25" s="266" t="s">
        <v>875</v>
      </c>
      <c r="C25" s="277">
        <v>19198530</v>
      </c>
      <c r="F25" s="301"/>
      <c r="G25" s="301"/>
      <c r="H25" s="301"/>
    </row>
    <row r="26" spans="1:8" s="266" customFormat="1" ht="10.199999999999999">
      <c r="A26" s="266" t="s">
        <v>1412</v>
      </c>
      <c r="B26" s="266" t="s">
        <v>420</v>
      </c>
      <c r="C26" s="277">
        <v>-2207890</v>
      </c>
      <c r="F26" s="301"/>
      <c r="G26" s="301"/>
      <c r="H26" s="301"/>
    </row>
    <row r="27" spans="1:8" s="266" customFormat="1" ht="10.199999999999999">
      <c r="A27" s="266" t="s">
        <v>1413</v>
      </c>
      <c r="B27" s="266" t="s">
        <v>432</v>
      </c>
      <c r="C27" s="277">
        <v>919940</v>
      </c>
      <c r="F27" s="301"/>
      <c r="G27" s="301"/>
      <c r="H27" s="301"/>
    </row>
    <row r="28" spans="1:8" s="266" customFormat="1" ht="10.199999999999999">
      <c r="A28" s="266" t="s">
        <v>1413</v>
      </c>
      <c r="B28" s="266" t="s">
        <v>433</v>
      </c>
      <c r="C28" s="277">
        <v>-8238248</v>
      </c>
      <c r="F28" s="301"/>
      <c r="G28" s="301"/>
      <c r="H28" s="301"/>
    </row>
    <row r="29" spans="1:8" s="266" customFormat="1" ht="10.199999999999999">
      <c r="A29" s="266" t="s">
        <v>47</v>
      </c>
      <c r="B29" s="266" t="s">
        <v>433</v>
      </c>
      <c r="C29" s="277">
        <v>-10258432</v>
      </c>
      <c r="F29" s="301"/>
      <c r="G29" s="301"/>
      <c r="H29" s="301"/>
    </row>
    <row r="30" spans="1:8" s="266" customFormat="1" ht="10.199999999999999">
      <c r="A30" s="266" t="s">
        <v>47</v>
      </c>
      <c r="B30" s="266" t="s">
        <v>423</v>
      </c>
      <c r="C30" s="277">
        <v>-80978589</v>
      </c>
      <c r="E30" s="285"/>
      <c r="F30" s="301"/>
      <c r="G30" s="301"/>
      <c r="H30" s="301"/>
    </row>
    <row r="31" spans="1:8" s="266" customFormat="1" ht="10.199999999999999">
      <c r="A31" s="284" t="s">
        <v>1415</v>
      </c>
      <c r="B31" s="266" t="s">
        <v>417</v>
      </c>
      <c r="C31" s="277">
        <v>-4286333</v>
      </c>
      <c r="F31" s="301"/>
      <c r="G31" s="301"/>
      <c r="H31" s="301"/>
    </row>
    <row r="32" spans="1:8" s="266" customFormat="1" ht="10.199999999999999">
      <c r="A32" s="284" t="s">
        <v>1415</v>
      </c>
      <c r="B32" s="266" t="s">
        <v>410</v>
      </c>
      <c r="C32" s="277">
        <v>8637</v>
      </c>
      <c r="F32" s="301"/>
      <c r="G32" s="301"/>
      <c r="H32" s="301"/>
    </row>
    <row r="33" spans="1:8" s="266" customFormat="1" ht="10.199999999999999">
      <c r="A33" s="284" t="s">
        <v>1415</v>
      </c>
      <c r="B33" s="266" t="s">
        <v>418</v>
      </c>
      <c r="C33" s="277">
        <v>-483968</v>
      </c>
      <c r="E33" s="285"/>
      <c r="F33" s="301"/>
      <c r="G33" s="301"/>
      <c r="H33" s="301"/>
    </row>
    <row r="34" spans="1:8" s="266" customFormat="1" ht="10.199999999999999">
      <c r="A34" s="284" t="s">
        <v>1415</v>
      </c>
      <c r="B34" s="266" t="s">
        <v>421</v>
      </c>
      <c r="C34" s="277">
        <v>-7917047</v>
      </c>
      <c r="E34" s="259"/>
      <c r="F34" s="301"/>
      <c r="G34" s="301"/>
      <c r="H34" s="301"/>
    </row>
    <row r="35" spans="1:8" s="266" customFormat="1" ht="10.199999999999999">
      <c r="A35" s="284" t="s">
        <v>1415</v>
      </c>
      <c r="B35" s="266" t="s">
        <v>419</v>
      </c>
      <c r="C35" s="277">
        <v>-9895</v>
      </c>
      <c r="E35" s="259"/>
      <c r="F35" s="301"/>
      <c r="G35" s="301"/>
      <c r="H35" s="301"/>
    </row>
    <row r="36" spans="1:8" s="266" customFormat="1" ht="10.199999999999999">
      <c r="A36" s="284" t="s">
        <v>1415</v>
      </c>
      <c r="B36" s="266" t="s">
        <v>958</v>
      </c>
      <c r="C36" s="277">
        <v>-7873878</v>
      </c>
      <c r="E36" s="259"/>
      <c r="F36" s="301"/>
      <c r="G36" s="301"/>
      <c r="H36" s="301"/>
    </row>
    <row r="37" spans="1:8" s="266" customFormat="1" ht="10.199999999999999">
      <c r="A37" s="284" t="s">
        <v>1415</v>
      </c>
      <c r="B37" s="266" t="s">
        <v>420</v>
      </c>
      <c r="C37" s="277">
        <v>-101432</v>
      </c>
      <c r="F37" s="301"/>
      <c r="G37" s="301"/>
      <c r="H37" s="301"/>
    </row>
    <row r="38" spans="1:8" s="266" customFormat="1" ht="10.199999999999999">
      <c r="A38" s="284" t="s">
        <v>1415</v>
      </c>
      <c r="B38" s="266" t="s">
        <v>411</v>
      </c>
      <c r="C38" s="277">
        <v>-9656182</v>
      </c>
      <c r="E38" s="259"/>
      <c r="F38" s="301"/>
      <c r="G38" s="301"/>
      <c r="H38" s="301"/>
    </row>
    <row r="39" spans="1:8" s="266" customFormat="1" ht="10.199999999999999">
      <c r="A39" s="266" t="s">
        <v>1425</v>
      </c>
      <c r="B39" s="266" t="s">
        <v>422</v>
      </c>
      <c r="C39" s="277">
        <v>-1923443</v>
      </c>
      <c r="F39" s="301"/>
      <c r="G39" s="301"/>
      <c r="H39" s="301"/>
    </row>
    <row r="40" spans="1:8" s="266" customFormat="1">
      <c r="A40" s="266" t="s">
        <v>1425</v>
      </c>
      <c r="B40" s="266" t="s">
        <v>420</v>
      </c>
      <c r="C40" s="277">
        <v>-75919</v>
      </c>
      <c r="E40"/>
      <c r="F40" s="301"/>
      <c r="G40" s="301"/>
      <c r="H40" s="301"/>
    </row>
    <row r="41" spans="1:8" s="266" customFormat="1">
      <c r="A41" s="266" t="s">
        <v>1416</v>
      </c>
      <c r="B41" s="266" t="s">
        <v>432</v>
      </c>
      <c r="C41" s="277">
        <v>-5098757</v>
      </c>
      <c r="E41"/>
    </row>
    <row r="42" spans="1:8" s="266" customFormat="1">
      <c r="A42" s="266" t="s">
        <v>961</v>
      </c>
      <c r="B42" s="266" t="s">
        <v>410</v>
      </c>
      <c r="C42" s="277">
        <v>4413</v>
      </c>
      <c r="E42"/>
    </row>
    <row r="43" spans="1:8" s="266" customFormat="1">
      <c r="A43" s="266" t="s">
        <v>961</v>
      </c>
      <c r="B43" s="266" t="s">
        <v>962</v>
      </c>
      <c r="C43" s="277">
        <v>53</v>
      </c>
      <c r="E43"/>
    </row>
    <row r="44" spans="1:8" s="266" customFormat="1">
      <c r="A44" s="266" t="s">
        <v>961</v>
      </c>
      <c r="B44" s="266" t="s">
        <v>421</v>
      </c>
      <c r="C44" s="277">
        <v>286957</v>
      </c>
      <c r="E44"/>
    </row>
    <row r="45" spans="1:8" s="266" customFormat="1">
      <c r="A45" s="266" t="s">
        <v>961</v>
      </c>
      <c r="B45" s="266" t="s">
        <v>414</v>
      </c>
      <c r="C45" s="277">
        <v>73</v>
      </c>
      <c r="E45"/>
    </row>
    <row r="46" spans="1:8" s="266" customFormat="1">
      <c r="A46" s="266" t="s">
        <v>961</v>
      </c>
      <c r="B46" s="266" t="s">
        <v>963</v>
      </c>
      <c r="C46" s="277">
        <v>-3280443</v>
      </c>
      <c r="E46"/>
    </row>
    <row r="47" spans="1:8" s="266" customFormat="1">
      <c r="A47" s="266" t="s">
        <v>961</v>
      </c>
      <c r="B47" s="266" t="s">
        <v>434</v>
      </c>
      <c r="C47" s="277">
        <v>72884</v>
      </c>
      <c r="E47"/>
    </row>
    <row r="48" spans="1:8" s="266" customFormat="1">
      <c r="A48" s="266" t="s">
        <v>1419</v>
      </c>
      <c r="B48" s="266" t="s">
        <v>424</v>
      </c>
      <c r="C48" s="277">
        <v>-1277654.2599999998</v>
      </c>
      <c r="E48"/>
    </row>
    <row r="49" spans="1:5" s="266" customFormat="1">
      <c r="A49" s="266" t="s">
        <v>1419</v>
      </c>
      <c r="B49" s="266" t="s">
        <v>286</v>
      </c>
      <c r="C49" s="277">
        <v>-97953898</v>
      </c>
      <c r="E49"/>
    </row>
    <row r="50" spans="1:5" s="266" customFormat="1">
      <c r="A50" s="266" t="s">
        <v>1419</v>
      </c>
      <c r="B50" s="266" t="s">
        <v>417</v>
      </c>
      <c r="C50" s="277">
        <v>-5907689</v>
      </c>
      <c r="E50"/>
    </row>
    <row r="51" spans="1:5" s="266" customFormat="1">
      <c r="A51" s="266" t="s">
        <v>1419</v>
      </c>
      <c r="B51" s="266" t="s">
        <v>415</v>
      </c>
      <c r="C51" s="277">
        <v>-1466342.37</v>
      </c>
      <c r="E51"/>
    </row>
    <row r="52" spans="1:5" s="266" customFormat="1">
      <c r="A52" s="266" t="s">
        <v>1419</v>
      </c>
      <c r="B52" s="266" t="s">
        <v>425</v>
      </c>
      <c r="C52" s="277">
        <v>39527</v>
      </c>
      <c r="E52"/>
    </row>
    <row r="53" spans="1:5" s="266" customFormat="1">
      <c r="A53" s="266" t="s">
        <v>1419</v>
      </c>
      <c r="B53" s="266" t="s">
        <v>418</v>
      </c>
      <c r="C53" s="277">
        <v>-4619585</v>
      </c>
      <c r="E53"/>
    </row>
    <row r="54" spans="1:5" s="266" customFormat="1">
      <c r="A54" s="266" t="s">
        <v>1419</v>
      </c>
      <c r="B54" s="266" t="s">
        <v>426</v>
      </c>
      <c r="C54" s="277">
        <v>-2968899.72</v>
      </c>
      <c r="E54"/>
    </row>
    <row r="55" spans="1:5" s="266" customFormat="1">
      <c r="A55" s="266" t="s">
        <v>1419</v>
      </c>
      <c r="B55" s="266" t="s">
        <v>964</v>
      </c>
      <c r="C55" s="277">
        <v>-313587</v>
      </c>
      <c r="E55"/>
    </row>
    <row r="56" spans="1:5" s="266" customFormat="1">
      <c r="A56" s="266" t="s">
        <v>1419</v>
      </c>
      <c r="B56" s="266" t="s">
        <v>420</v>
      </c>
      <c r="C56" s="277">
        <v>-180935.12</v>
      </c>
      <c r="E56"/>
    </row>
    <row r="57" spans="1:5" s="266" customFormat="1">
      <c r="A57" s="266" t="s">
        <v>898</v>
      </c>
      <c r="B57" s="266" t="s">
        <v>965</v>
      </c>
      <c r="C57" s="277">
        <v>-4224598</v>
      </c>
      <c r="E57"/>
    </row>
    <row r="58" spans="1:5" s="266" customFormat="1">
      <c r="A58" s="266" t="s">
        <v>1421</v>
      </c>
      <c r="B58" s="266" t="s">
        <v>426</v>
      </c>
      <c r="C58" s="277">
        <v>-723928</v>
      </c>
      <c r="E58"/>
    </row>
    <row r="59" spans="1:5" s="266" customFormat="1">
      <c r="A59" s="285" t="s">
        <v>1251</v>
      </c>
      <c r="B59" s="266" t="s">
        <v>420</v>
      </c>
      <c r="C59" s="277">
        <v>-907141</v>
      </c>
      <c r="E59"/>
    </row>
    <row r="60" spans="1:5" s="266" customFormat="1">
      <c r="A60" s="266" t="s">
        <v>1423</v>
      </c>
      <c r="B60" s="285" t="s">
        <v>428</v>
      </c>
      <c r="C60" s="277">
        <v>836979</v>
      </c>
      <c r="E60"/>
    </row>
    <row r="61" spans="1:5" s="266" customFormat="1">
      <c r="A61" s="266" t="s">
        <v>1424</v>
      </c>
      <c r="B61" s="266" t="s">
        <v>427</v>
      </c>
      <c r="C61" s="277">
        <v>-1107602</v>
      </c>
      <c r="E61"/>
    </row>
    <row r="62" spans="1:5" s="266" customFormat="1">
      <c r="A62" s="266" t="s">
        <v>1424</v>
      </c>
      <c r="B62" s="266" t="s">
        <v>959</v>
      </c>
      <c r="C62" s="277">
        <v>-249151</v>
      </c>
      <c r="E62"/>
    </row>
    <row r="63" spans="1:5" s="266" customFormat="1">
      <c r="A63" s="285" t="s">
        <v>1426</v>
      </c>
      <c r="B63" s="266" t="s">
        <v>433</v>
      </c>
      <c r="C63" s="277">
        <v>-29281189</v>
      </c>
      <c r="E63"/>
    </row>
    <row r="64" spans="1:5" s="266" customFormat="1">
      <c r="A64" s="285" t="s">
        <v>1426</v>
      </c>
      <c r="B64" s="266" t="s">
        <v>429</v>
      </c>
      <c r="C64" s="277">
        <v>-733263</v>
      </c>
      <c r="E64"/>
    </row>
    <row r="65" spans="1:5" s="266" customFormat="1">
      <c r="A65" s="285" t="s">
        <v>1426</v>
      </c>
      <c r="B65" s="285" t="s">
        <v>428</v>
      </c>
      <c r="C65" s="277">
        <v>268267</v>
      </c>
      <c r="E65"/>
    </row>
    <row r="66" spans="1:5" s="266" customFormat="1">
      <c r="A66" s="266" t="s">
        <v>1428</v>
      </c>
      <c r="B66" s="266" t="s">
        <v>427</v>
      </c>
      <c r="C66" s="277">
        <v>-3733002</v>
      </c>
      <c r="E66"/>
    </row>
    <row r="67" spans="1:5" s="266" customFormat="1">
      <c r="A67" s="266" t="s">
        <v>1428</v>
      </c>
      <c r="B67" s="266" t="s">
        <v>959</v>
      </c>
      <c r="C67" s="277">
        <v>-1777929</v>
      </c>
      <c r="E67"/>
    </row>
    <row r="68" spans="1:5" s="266" customFormat="1">
      <c r="A68" s="266" t="s">
        <v>1427</v>
      </c>
      <c r="B68" s="266" t="s">
        <v>413</v>
      </c>
      <c r="C68" s="277">
        <v>-323129</v>
      </c>
      <c r="E68"/>
    </row>
    <row r="69" spans="1:5" s="266" customFormat="1">
      <c r="A69" s="266" t="s">
        <v>1427</v>
      </c>
      <c r="B69" s="266" t="s">
        <v>423</v>
      </c>
      <c r="C69" s="277">
        <v>-333442</v>
      </c>
      <c r="E69"/>
    </row>
    <row r="70" spans="1:5" s="266" customFormat="1">
      <c r="A70" s="285" t="s">
        <v>58</v>
      </c>
      <c r="B70" s="266" t="s">
        <v>432</v>
      </c>
      <c r="C70" s="277">
        <v>-4714320</v>
      </c>
      <c r="E70"/>
    </row>
    <row r="71" spans="1:5" s="266" customFormat="1">
      <c r="A71" s="266" t="s">
        <v>1414</v>
      </c>
      <c r="B71" s="266" t="s">
        <v>429</v>
      </c>
      <c r="C71" s="277">
        <v>-2897453</v>
      </c>
      <c r="E71"/>
    </row>
    <row r="72" spans="1:5" s="266" customFormat="1">
      <c r="A72" s="285" t="s">
        <v>1430</v>
      </c>
      <c r="B72" s="285" t="s">
        <v>966</v>
      </c>
      <c r="C72" s="277">
        <v>1726860</v>
      </c>
      <c r="E72"/>
    </row>
    <row r="73" spans="1:5" s="266" customFormat="1">
      <c r="A73" s="266" t="s">
        <v>1432</v>
      </c>
      <c r="B73" s="266" t="s">
        <v>874</v>
      </c>
      <c r="C73" s="277">
        <v>-454456.97</v>
      </c>
      <c r="E73"/>
    </row>
    <row r="74" spans="1:5" s="266" customFormat="1">
      <c r="A74" s="266" t="s">
        <v>1432</v>
      </c>
      <c r="B74" s="266" t="s">
        <v>430</v>
      </c>
      <c r="C74" s="277">
        <v>-153311.07999999999</v>
      </c>
      <c r="E74"/>
    </row>
    <row r="75" spans="1:5" s="266" customFormat="1">
      <c r="A75" s="266" t="s">
        <v>1432</v>
      </c>
      <c r="B75" s="266" t="s">
        <v>971</v>
      </c>
      <c r="C75" s="277">
        <v>581361.05000000005</v>
      </c>
      <c r="E75"/>
    </row>
    <row r="76" spans="1:5" s="266" customFormat="1">
      <c r="A76" s="266" t="s">
        <v>1432</v>
      </c>
      <c r="B76" s="266" t="s">
        <v>428</v>
      </c>
      <c r="C76" s="277">
        <v>-189487.22</v>
      </c>
      <c r="E76"/>
    </row>
    <row r="77" spans="1:5" s="266" customFormat="1">
      <c r="A77" s="266" t="s">
        <v>1431</v>
      </c>
      <c r="B77" s="266" t="s">
        <v>426</v>
      </c>
      <c r="C77" s="277">
        <v>-65363</v>
      </c>
      <c r="E77"/>
    </row>
    <row r="78" spans="1:5" s="266" customFormat="1">
      <c r="A78" s="266" t="s">
        <v>1431</v>
      </c>
      <c r="B78" s="266" t="s">
        <v>428</v>
      </c>
      <c r="C78" s="277">
        <v>345875</v>
      </c>
      <c r="E78"/>
    </row>
    <row r="79" spans="1:5" s="266" customFormat="1">
      <c r="A79" s="285" t="s">
        <v>1433</v>
      </c>
      <c r="B79" s="259" t="s">
        <v>422</v>
      </c>
      <c r="C79" s="277">
        <v>-21353013</v>
      </c>
      <c r="E79"/>
    </row>
    <row r="80" spans="1:5" s="266" customFormat="1">
      <c r="A80" s="285" t="s">
        <v>1433</v>
      </c>
      <c r="B80" s="259" t="s">
        <v>434</v>
      </c>
      <c r="C80" s="277">
        <v>-37633167</v>
      </c>
      <c r="E80"/>
    </row>
    <row r="81" spans="1:5" s="266" customFormat="1">
      <c r="A81" s="285" t="s">
        <v>1433</v>
      </c>
      <c r="B81" s="259" t="s">
        <v>428</v>
      </c>
      <c r="C81" s="277">
        <v>157107</v>
      </c>
      <c r="E81"/>
    </row>
    <row r="82" spans="1:5" s="266" customFormat="1">
      <c r="A82" s="259" t="s">
        <v>1434</v>
      </c>
      <c r="B82" s="259" t="s">
        <v>424</v>
      </c>
      <c r="C82" s="277">
        <v>823679</v>
      </c>
      <c r="E82"/>
    </row>
    <row r="83" spans="1:5" s="266" customFormat="1">
      <c r="A83" s="259" t="s">
        <v>1434</v>
      </c>
      <c r="B83" s="259" t="s">
        <v>431</v>
      </c>
      <c r="C83" s="277">
        <v>-8488046</v>
      </c>
      <c r="E83"/>
    </row>
    <row r="84" spans="1:5" s="266" customFormat="1">
      <c r="A84" s="259" t="s">
        <v>1434</v>
      </c>
      <c r="B84" s="259" t="s">
        <v>286</v>
      </c>
      <c r="C84" s="277">
        <v>-101212090</v>
      </c>
      <c r="E84"/>
    </row>
    <row r="85" spans="1:5" s="266" customFormat="1">
      <c r="A85" s="259" t="s">
        <v>1434</v>
      </c>
      <c r="B85" s="259" t="s">
        <v>417</v>
      </c>
      <c r="C85" s="277">
        <v>-34469132</v>
      </c>
      <c r="E85"/>
    </row>
    <row r="86" spans="1:5" s="266" customFormat="1">
      <c r="A86" s="259" t="s">
        <v>1434</v>
      </c>
      <c r="B86" s="259" t="s">
        <v>410</v>
      </c>
      <c r="C86" s="277">
        <v>-203680</v>
      </c>
      <c r="E86"/>
    </row>
    <row r="87" spans="1:5" s="266" customFormat="1">
      <c r="A87" s="259" t="s">
        <v>1434</v>
      </c>
      <c r="B87" s="259" t="s">
        <v>415</v>
      </c>
      <c r="C87" s="277">
        <v>-97366</v>
      </c>
      <c r="E87"/>
    </row>
    <row r="88" spans="1:5" s="266" customFormat="1">
      <c r="A88" s="259" t="s">
        <v>1434</v>
      </c>
      <c r="B88" s="259" t="s">
        <v>425</v>
      </c>
      <c r="C88" s="277">
        <v>47063</v>
      </c>
      <c r="E88"/>
    </row>
    <row r="89" spans="1:5" s="266" customFormat="1">
      <c r="A89" s="259" t="s">
        <v>1434</v>
      </c>
      <c r="B89" s="259" t="s">
        <v>418</v>
      </c>
      <c r="C89" s="277">
        <v>-4700058</v>
      </c>
      <c r="E89"/>
    </row>
    <row r="90" spans="1:5" s="266" customFormat="1">
      <c r="A90" s="259" t="s">
        <v>1434</v>
      </c>
      <c r="B90" s="259" t="s">
        <v>421</v>
      </c>
      <c r="C90" s="277">
        <v>-2607847</v>
      </c>
      <c r="E90"/>
    </row>
    <row r="91" spans="1:5" s="266" customFormat="1">
      <c r="A91" s="259" t="s">
        <v>1434</v>
      </c>
      <c r="B91" s="259" t="s">
        <v>426</v>
      </c>
      <c r="C91" s="277">
        <v>1629294</v>
      </c>
      <c r="E91"/>
    </row>
    <row r="92" spans="1:5" s="266" customFormat="1">
      <c r="A92" s="259" t="s">
        <v>1434</v>
      </c>
      <c r="B92" s="259" t="s">
        <v>964</v>
      </c>
      <c r="C92" s="277">
        <v>-313588</v>
      </c>
      <c r="E92"/>
    </row>
    <row r="93" spans="1:5" s="266" customFormat="1">
      <c r="A93" s="259" t="s">
        <v>1435</v>
      </c>
      <c r="B93" s="259" t="s">
        <v>966</v>
      </c>
      <c r="C93" s="277">
        <v>-4468179</v>
      </c>
      <c r="E93"/>
    </row>
    <row r="94" spans="1:5" s="266" customFormat="1">
      <c r="A94" s="259" t="s">
        <v>1437</v>
      </c>
      <c r="B94" s="259" t="s">
        <v>432</v>
      </c>
      <c r="C94" s="277">
        <v>3580595</v>
      </c>
      <c r="E94"/>
    </row>
    <row r="95" spans="1:5" s="266" customFormat="1">
      <c r="A95" s="266" t="s">
        <v>1440</v>
      </c>
      <c r="B95" s="259" t="s">
        <v>959</v>
      </c>
      <c r="C95" s="277">
        <v>-1826135</v>
      </c>
      <c r="E95"/>
    </row>
    <row r="96" spans="1:5" s="266" customFormat="1">
      <c r="A96" s="266" t="s">
        <v>1440</v>
      </c>
      <c r="B96" s="282" t="s">
        <v>1274</v>
      </c>
      <c r="C96" s="277">
        <v>-5128074</v>
      </c>
      <c r="E96"/>
    </row>
    <row r="97" spans="1:5" s="266" customFormat="1">
      <c r="A97" s="266" t="s">
        <v>1440</v>
      </c>
      <c r="B97" s="259" t="s">
        <v>435</v>
      </c>
      <c r="C97" s="277">
        <v>-22503424</v>
      </c>
      <c r="E97"/>
    </row>
    <row r="98" spans="1:5" s="266" customFormat="1">
      <c r="A98" s="259" t="s">
        <v>1441</v>
      </c>
      <c r="B98" s="259" t="s">
        <v>967</v>
      </c>
      <c r="C98" s="277">
        <v>58637</v>
      </c>
      <c r="E98"/>
    </row>
    <row r="99" spans="1:5" s="266" customFormat="1">
      <c r="A99" s="259" t="s">
        <v>1441</v>
      </c>
      <c r="B99" s="259" t="s">
        <v>413</v>
      </c>
      <c r="C99" s="277">
        <v>-5071212</v>
      </c>
      <c r="E99"/>
    </row>
    <row r="100" spans="1:5" s="266" customFormat="1">
      <c r="A100" s="259" t="s">
        <v>1441</v>
      </c>
      <c r="B100" s="259" t="s">
        <v>968</v>
      </c>
      <c r="C100" s="277">
        <v>-3559999</v>
      </c>
      <c r="E100"/>
    </row>
    <row r="101" spans="1:5" s="266" customFormat="1">
      <c r="A101" s="266" t="s">
        <v>1442</v>
      </c>
      <c r="B101" s="259" t="s">
        <v>419</v>
      </c>
      <c r="C101" s="277">
        <v>-838874</v>
      </c>
      <c r="E101"/>
    </row>
  </sheetData>
  <sortState xmlns:xlrd2="http://schemas.microsoft.com/office/spreadsheetml/2017/richdata2" ref="A8:C101">
    <sortCondition ref="A8:A101"/>
    <sortCondition ref="B8:B101"/>
  </sortState>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78D2-E761-42E5-9A7F-7A6BDB499399}">
  <dimension ref="A2:N866"/>
  <sheetViews>
    <sheetView showGridLines="0" workbookViewId="0">
      <pane ySplit="11" topLeftCell="A12" activePane="bottomLeft" state="frozen"/>
      <selection pane="bottomLeft" activeCell="A12" sqref="A12"/>
    </sheetView>
  </sheetViews>
  <sheetFormatPr defaultColWidth="11.5546875" defaultRowHeight="10.199999999999999"/>
  <cols>
    <col min="1" max="1" width="28.83203125" style="261" customWidth="1"/>
    <col min="2" max="2" width="12.83203125" style="261" bestFit="1" customWidth="1"/>
    <col min="3" max="3" width="26.44140625" style="260" bestFit="1" customWidth="1"/>
    <col min="4" max="4" width="25.71875" style="259" bestFit="1" customWidth="1"/>
    <col min="5" max="6" width="11.5546875" style="259"/>
    <col min="7" max="7" width="26.44140625" style="259" bestFit="1" customWidth="1"/>
    <col min="8" max="16384" width="11.5546875" style="259"/>
  </cols>
  <sheetData>
    <row r="2" spans="1:10" ht="10.5">
      <c r="A2" s="275" t="s">
        <v>1244</v>
      </c>
    </row>
    <row r="4" spans="1:10">
      <c r="A4" s="274" t="s">
        <v>1245</v>
      </c>
    </row>
    <row r="5" spans="1:10">
      <c r="A5" s="274" t="s">
        <v>1364</v>
      </c>
    </row>
    <row r="6" spans="1:10">
      <c r="A6" s="274" t="s">
        <v>1246</v>
      </c>
    </row>
    <row r="7" spans="1:10">
      <c r="A7" s="273" t="s">
        <v>1240</v>
      </c>
    </row>
    <row r="8" spans="1:10">
      <c r="A8" s="273" t="s">
        <v>1239</v>
      </c>
    </row>
    <row r="9" spans="1:10">
      <c r="A9" s="273" t="s">
        <v>1238</v>
      </c>
      <c r="B9" s="272"/>
      <c r="C9" s="271"/>
    </row>
    <row r="11" spans="1:10" ht="10.5">
      <c r="A11" s="270" t="s">
        <v>1237</v>
      </c>
      <c r="B11" s="269" t="s">
        <v>1236</v>
      </c>
      <c r="C11" s="268" t="s">
        <v>1235</v>
      </c>
      <c r="D11" s="267" t="s">
        <v>1234</v>
      </c>
    </row>
    <row r="12" spans="1:10" s="266" customFormat="1">
      <c r="A12" s="285" t="s">
        <v>1377</v>
      </c>
      <c r="B12" s="266" t="s">
        <v>979</v>
      </c>
      <c r="C12" s="264">
        <v>4895</v>
      </c>
      <c r="D12" s="283" t="s">
        <v>12</v>
      </c>
      <c r="G12" s="285"/>
      <c r="H12" s="292"/>
      <c r="I12" s="292"/>
      <c r="J12" s="292"/>
    </row>
    <row r="13" spans="1:10" s="266" customFormat="1">
      <c r="A13" s="266" t="s">
        <v>1187</v>
      </c>
      <c r="B13" s="266" t="s">
        <v>980</v>
      </c>
      <c r="C13" s="264">
        <v>30000</v>
      </c>
      <c r="D13" s="283" t="s">
        <v>12</v>
      </c>
      <c r="H13" s="292"/>
      <c r="I13" s="292"/>
      <c r="J13" s="292"/>
    </row>
    <row r="14" spans="1:10" s="266" customFormat="1">
      <c r="A14" s="266" t="s">
        <v>1187</v>
      </c>
      <c r="B14" s="266" t="s">
        <v>981</v>
      </c>
      <c r="C14" s="264">
        <v>3480</v>
      </c>
      <c r="D14" s="283" t="s">
        <v>12</v>
      </c>
      <c r="H14" s="292"/>
      <c r="I14" s="292"/>
      <c r="J14" s="292"/>
    </row>
    <row r="15" spans="1:10" s="266" customFormat="1">
      <c r="A15" s="266" t="s">
        <v>1187</v>
      </c>
      <c r="B15" s="266" t="s">
        <v>982</v>
      </c>
      <c r="C15" s="264">
        <v>13200</v>
      </c>
      <c r="D15" s="283" t="s">
        <v>12</v>
      </c>
      <c r="H15" s="292"/>
      <c r="I15" s="292"/>
      <c r="J15" s="292"/>
    </row>
    <row r="16" spans="1:10" s="266" customFormat="1">
      <c r="A16" s="266" t="s">
        <v>1187</v>
      </c>
      <c r="B16" s="266" t="s">
        <v>983</v>
      </c>
      <c r="C16" s="264">
        <v>7200</v>
      </c>
      <c r="D16" s="283" t="s">
        <v>12</v>
      </c>
      <c r="H16" s="292"/>
      <c r="I16" s="292"/>
      <c r="J16" s="292"/>
    </row>
    <row r="17" spans="1:10" s="266" customFormat="1">
      <c r="A17" s="266" t="s">
        <v>1187</v>
      </c>
      <c r="B17" s="266" t="s">
        <v>984</v>
      </c>
      <c r="C17" s="264">
        <v>7200</v>
      </c>
      <c r="D17" s="283" t="s">
        <v>12</v>
      </c>
      <c r="H17" s="292"/>
      <c r="I17" s="292"/>
      <c r="J17" s="292"/>
    </row>
    <row r="18" spans="1:10" s="266" customFormat="1">
      <c r="A18" s="266" t="s">
        <v>1187</v>
      </c>
      <c r="B18" s="266" t="s">
        <v>985</v>
      </c>
      <c r="C18" s="264">
        <v>10100</v>
      </c>
      <c r="D18" s="283" t="s">
        <v>12</v>
      </c>
      <c r="G18" s="285"/>
      <c r="H18" s="292"/>
      <c r="I18" s="292"/>
      <c r="J18" s="292"/>
    </row>
    <row r="19" spans="1:10" s="266" customFormat="1">
      <c r="A19" s="266" t="s">
        <v>1187</v>
      </c>
      <c r="B19" s="266" t="s">
        <v>986</v>
      </c>
      <c r="C19" s="264">
        <v>3000</v>
      </c>
      <c r="D19" s="283" t="s">
        <v>12</v>
      </c>
      <c r="G19" s="285"/>
      <c r="H19" s="292"/>
      <c r="I19" s="292"/>
      <c r="J19" s="292"/>
    </row>
    <row r="20" spans="1:10" s="266" customFormat="1">
      <c r="A20" s="266" t="s">
        <v>1187</v>
      </c>
      <c r="B20" s="266" t="s">
        <v>987</v>
      </c>
      <c r="C20" s="264">
        <v>57000</v>
      </c>
      <c r="D20" s="283" t="s">
        <v>12</v>
      </c>
      <c r="G20" s="285"/>
      <c r="H20" s="292"/>
      <c r="I20" s="292"/>
      <c r="J20" s="292"/>
    </row>
    <row r="21" spans="1:10" s="266" customFormat="1">
      <c r="A21" s="266" t="s">
        <v>1187</v>
      </c>
      <c r="B21" s="266" t="s">
        <v>988</v>
      </c>
      <c r="C21" s="264">
        <v>25000</v>
      </c>
      <c r="D21" s="283" t="s">
        <v>12</v>
      </c>
      <c r="G21" s="259"/>
      <c r="H21" s="292"/>
      <c r="I21" s="292"/>
      <c r="J21" s="292"/>
    </row>
    <row r="22" spans="1:10" s="266" customFormat="1">
      <c r="A22" s="266" t="s">
        <v>1187</v>
      </c>
      <c r="B22" s="266" t="s">
        <v>989</v>
      </c>
      <c r="C22" s="264">
        <v>40000</v>
      </c>
      <c r="D22" s="283" t="s">
        <v>12</v>
      </c>
      <c r="G22" s="282"/>
      <c r="H22" s="292"/>
      <c r="I22" s="292"/>
      <c r="J22" s="292"/>
    </row>
    <row r="23" spans="1:10" s="266" customFormat="1">
      <c r="A23" s="266" t="s">
        <v>1187</v>
      </c>
      <c r="B23" s="266" t="s">
        <v>990</v>
      </c>
      <c r="C23" s="264">
        <v>9300</v>
      </c>
      <c r="D23" s="283" t="s">
        <v>12</v>
      </c>
      <c r="G23" s="259"/>
      <c r="H23" s="292"/>
      <c r="I23" s="292"/>
      <c r="J23" s="292"/>
    </row>
    <row r="24" spans="1:10" s="266" customFormat="1">
      <c r="A24" s="266" t="s">
        <v>1187</v>
      </c>
      <c r="B24" s="266" t="s">
        <v>991</v>
      </c>
      <c r="C24" s="264">
        <v>12630</v>
      </c>
      <c r="D24" s="283" t="s">
        <v>12</v>
      </c>
      <c r="H24" s="292"/>
      <c r="I24" s="292"/>
      <c r="J24" s="292"/>
    </row>
    <row r="25" spans="1:10" s="266" customFormat="1">
      <c r="A25" s="266" t="s">
        <v>1187</v>
      </c>
      <c r="B25" s="266" t="s">
        <v>992</v>
      </c>
      <c r="C25" s="264">
        <v>25</v>
      </c>
      <c r="D25" s="283" t="s">
        <v>12</v>
      </c>
      <c r="G25" s="282"/>
      <c r="H25" s="292"/>
      <c r="I25" s="292"/>
      <c r="J25" s="292"/>
    </row>
    <row r="26" spans="1:10" s="266" customFormat="1">
      <c r="A26" s="266" t="s">
        <v>1187</v>
      </c>
      <c r="B26" s="266" t="s">
        <v>993</v>
      </c>
      <c r="C26" s="264">
        <v>27.500000000000004</v>
      </c>
      <c r="D26" s="283" t="s">
        <v>12</v>
      </c>
      <c r="G26" s="282"/>
      <c r="H26" s="292"/>
      <c r="I26" s="292"/>
      <c r="J26" s="292"/>
    </row>
    <row r="27" spans="1:10" s="266" customFormat="1">
      <c r="A27" s="266" t="s">
        <v>1187</v>
      </c>
      <c r="B27" s="266" t="s">
        <v>994</v>
      </c>
      <c r="C27" s="264">
        <v>42.5</v>
      </c>
      <c r="D27" s="283" t="s">
        <v>12</v>
      </c>
      <c r="H27" s="292"/>
      <c r="I27" s="292"/>
      <c r="J27" s="292"/>
    </row>
    <row r="28" spans="1:10" s="266" customFormat="1">
      <c r="A28" s="266" t="s">
        <v>1187</v>
      </c>
      <c r="B28" s="266" t="s">
        <v>995</v>
      </c>
      <c r="C28" s="264">
        <v>2500</v>
      </c>
      <c r="D28" s="283" t="s">
        <v>12</v>
      </c>
      <c r="G28" s="259"/>
      <c r="H28" s="292"/>
      <c r="I28" s="292"/>
      <c r="J28" s="292"/>
    </row>
    <row r="29" spans="1:10" s="266" customFormat="1">
      <c r="A29" s="266" t="s">
        <v>1187</v>
      </c>
      <c r="B29" s="266" t="s">
        <v>996</v>
      </c>
      <c r="C29" s="264">
        <v>1725</v>
      </c>
      <c r="D29" s="283" t="s">
        <v>12</v>
      </c>
      <c r="H29" s="292"/>
      <c r="I29" s="292"/>
      <c r="J29" s="292"/>
    </row>
    <row r="30" spans="1:10" s="266" customFormat="1">
      <c r="A30" s="266" t="s">
        <v>1187</v>
      </c>
      <c r="B30" s="266" t="s">
        <v>997</v>
      </c>
      <c r="C30" s="264">
        <v>25</v>
      </c>
      <c r="D30" s="283" t="s">
        <v>12</v>
      </c>
      <c r="G30" s="259"/>
      <c r="H30" s="292"/>
      <c r="I30" s="292"/>
      <c r="J30" s="292"/>
    </row>
    <row r="31" spans="1:10" s="266" customFormat="1">
      <c r="A31" s="266" t="s">
        <v>1187</v>
      </c>
      <c r="B31" s="266" t="s">
        <v>998</v>
      </c>
      <c r="C31" s="264">
        <v>1936.0000000000002</v>
      </c>
      <c r="D31" s="283" t="s">
        <v>12</v>
      </c>
      <c r="H31" s="292"/>
      <c r="I31" s="292"/>
      <c r="J31" s="292"/>
    </row>
    <row r="32" spans="1:10" s="266" customFormat="1">
      <c r="A32" s="266" t="s">
        <v>1187</v>
      </c>
      <c r="B32" s="266" t="s">
        <v>999</v>
      </c>
      <c r="C32" s="264">
        <v>510</v>
      </c>
      <c r="D32" s="283" t="s">
        <v>12</v>
      </c>
      <c r="H32" s="292"/>
      <c r="I32" s="292"/>
      <c r="J32" s="292"/>
    </row>
    <row r="33" spans="1:10" s="266" customFormat="1">
      <c r="A33" s="266" t="s">
        <v>1188</v>
      </c>
      <c r="B33" s="266" t="s">
        <v>659</v>
      </c>
      <c r="C33" s="264">
        <v>7105</v>
      </c>
      <c r="D33" s="283" t="s">
        <v>12</v>
      </c>
      <c r="G33" s="259"/>
      <c r="H33" s="292"/>
      <c r="I33" s="292"/>
      <c r="J33" s="292"/>
    </row>
    <row r="34" spans="1:10" s="266" customFormat="1">
      <c r="A34" s="266" t="s">
        <v>1188</v>
      </c>
      <c r="B34" s="266" t="s">
        <v>1000</v>
      </c>
      <c r="C34" s="264">
        <v>307944</v>
      </c>
      <c r="D34" s="283" t="s">
        <v>12</v>
      </c>
      <c r="G34" s="259"/>
      <c r="H34" s="292"/>
      <c r="I34" s="292"/>
      <c r="J34" s="292"/>
    </row>
    <row r="35" spans="1:10" s="266" customFormat="1">
      <c r="A35" s="266" t="s">
        <v>1188</v>
      </c>
      <c r="B35" s="266" t="s">
        <v>1001</v>
      </c>
      <c r="C35" s="264">
        <v>61499.999999999993</v>
      </c>
      <c r="D35" s="283" t="s">
        <v>12</v>
      </c>
      <c r="G35" s="259"/>
      <c r="H35" s="292"/>
      <c r="I35" s="292"/>
      <c r="J35" s="292"/>
    </row>
    <row r="36" spans="1:10" s="266" customFormat="1">
      <c r="A36" s="266" t="s">
        <v>1188</v>
      </c>
      <c r="B36" s="266" t="s">
        <v>1002</v>
      </c>
      <c r="C36" s="264">
        <v>355500</v>
      </c>
      <c r="D36" s="283" t="s">
        <v>12</v>
      </c>
      <c r="H36" s="292"/>
      <c r="I36" s="292"/>
      <c r="J36" s="292"/>
    </row>
    <row r="37" spans="1:10" s="266" customFormat="1">
      <c r="A37" s="266" t="s">
        <v>1188</v>
      </c>
      <c r="B37" s="266" t="s">
        <v>1003</v>
      </c>
      <c r="C37" s="264">
        <v>159030</v>
      </c>
      <c r="D37" s="283" t="s">
        <v>12</v>
      </c>
      <c r="H37" s="292"/>
      <c r="I37" s="292"/>
      <c r="J37" s="292"/>
    </row>
    <row r="38" spans="1:10" s="266" customFormat="1">
      <c r="A38" s="266" t="s">
        <v>1188</v>
      </c>
      <c r="B38" s="266" t="s">
        <v>1004</v>
      </c>
      <c r="C38" s="264">
        <v>277800</v>
      </c>
      <c r="D38" s="283" t="s">
        <v>12</v>
      </c>
      <c r="G38" s="259"/>
      <c r="H38" s="292"/>
      <c r="I38" s="292"/>
      <c r="J38" s="292"/>
    </row>
    <row r="39" spans="1:10" s="266" customFormat="1">
      <c r="A39" s="266" t="s">
        <v>1189</v>
      </c>
      <c r="B39" s="266" t="s">
        <v>1005</v>
      </c>
      <c r="C39" s="264">
        <v>4995</v>
      </c>
      <c r="D39" s="283" t="s">
        <v>12</v>
      </c>
      <c r="G39" s="285"/>
      <c r="H39" s="292"/>
      <c r="I39" s="292"/>
      <c r="J39" s="292"/>
    </row>
    <row r="40" spans="1:10" s="266" customFormat="1">
      <c r="A40" s="266" t="s">
        <v>1189</v>
      </c>
      <c r="B40" s="266" t="s">
        <v>1006</v>
      </c>
      <c r="C40" s="264">
        <v>20470</v>
      </c>
      <c r="D40" s="283" t="s">
        <v>12</v>
      </c>
      <c r="G40" s="259"/>
      <c r="H40" s="292"/>
      <c r="I40" s="292"/>
      <c r="J40" s="292"/>
    </row>
    <row r="41" spans="1:10" s="266" customFormat="1">
      <c r="A41" s="266" t="s">
        <v>1189</v>
      </c>
      <c r="B41" s="266" t="s">
        <v>1007</v>
      </c>
      <c r="C41" s="264">
        <v>12190</v>
      </c>
      <c r="D41" s="283" t="s">
        <v>12</v>
      </c>
      <c r="G41" s="259"/>
      <c r="H41" s="292"/>
      <c r="I41" s="292"/>
      <c r="J41" s="292"/>
    </row>
    <row r="42" spans="1:10" s="266" customFormat="1">
      <c r="A42" s="266" t="s">
        <v>1190</v>
      </c>
      <c r="B42" s="266" t="s">
        <v>1008</v>
      </c>
      <c r="C42" s="264">
        <v>13440</v>
      </c>
      <c r="D42" s="283" t="s">
        <v>12</v>
      </c>
      <c r="G42" s="282"/>
      <c r="H42" s="292"/>
      <c r="I42" s="292"/>
      <c r="J42" s="292"/>
    </row>
    <row r="43" spans="1:10" s="266" customFormat="1">
      <c r="A43" s="266" t="s">
        <v>972</v>
      </c>
      <c r="B43" s="266" t="s">
        <v>793</v>
      </c>
      <c r="C43" s="264">
        <v>2000</v>
      </c>
      <c r="D43" s="283" t="s">
        <v>1232</v>
      </c>
      <c r="G43" s="259"/>
      <c r="H43" s="292"/>
      <c r="I43" s="292"/>
      <c r="J43" s="292"/>
    </row>
    <row r="44" spans="1:10" s="266" customFormat="1">
      <c r="A44" s="266" t="s">
        <v>972</v>
      </c>
      <c r="B44" s="266" t="s">
        <v>791</v>
      </c>
      <c r="C44" s="264">
        <v>3741</v>
      </c>
      <c r="D44" s="283" t="s">
        <v>1232</v>
      </c>
      <c r="G44" s="259"/>
      <c r="H44" s="292"/>
      <c r="I44" s="292"/>
      <c r="J44" s="292"/>
    </row>
    <row r="45" spans="1:10" s="266" customFormat="1">
      <c r="A45" s="266" t="s">
        <v>972</v>
      </c>
      <c r="B45" s="266" t="s">
        <v>789</v>
      </c>
      <c r="C45" s="264">
        <v>6409</v>
      </c>
      <c r="D45" s="283" t="s">
        <v>1232</v>
      </c>
      <c r="H45" s="292"/>
      <c r="I45" s="292"/>
      <c r="J45" s="292"/>
    </row>
    <row r="46" spans="1:10" s="266" customFormat="1">
      <c r="A46" s="266" t="s">
        <v>972</v>
      </c>
      <c r="B46" s="266" t="s">
        <v>780</v>
      </c>
      <c r="C46" s="264">
        <v>32103</v>
      </c>
      <c r="D46" s="283" t="s">
        <v>1232</v>
      </c>
      <c r="H46" s="292"/>
      <c r="I46" s="292"/>
      <c r="J46" s="292"/>
    </row>
    <row r="47" spans="1:10" s="266" customFormat="1">
      <c r="A47" s="266" t="s">
        <v>972</v>
      </c>
      <c r="B47" s="266" t="s">
        <v>442</v>
      </c>
      <c r="C47" s="264">
        <v>33950</v>
      </c>
      <c r="D47" s="283" t="s">
        <v>1232</v>
      </c>
      <c r="H47" s="292"/>
      <c r="I47" s="292"/>
      <c r="J47" s="292"/>
    </row>
    <row r="48" spans="1:10" s="266" customFormat="1">
      <c r="A48" s="266" t="s">
        <v>972</v>
      </c>
      <c r="B48" s="266" t="s">
        <v>792</v>
      </c>
      <c r="C48" s="264">
        <v>14640</v>
      </c>
      <c r="D48" s="283" t="s">
        <v>1232</v>
      </c>
      <c r="G48" s="285"/>
      <c r="H48" s="292"/>
      <c r="I48" s="292"/>
      <c r="J48" s="292"/>
    </row>
    <row r="49" spans="1:10" s="266" customFormat="1">
      <c r="A49" s="266" t="s">
        <v>972</v>
      </c>
      <c r="B49" s="266" t="s">
        <v>778</v>
      </c>
      <c r="C49" s="264">
        <v>86520</v>
      </c>
      <c r="D49" s="283" t="s">
        <v>1232</v>
      </c>
      <c r="H49" s="292"/>
      <c r="I49" s="292"/>
      <c r="J49" s="292"/>
    </row>
    <row r="50" spans="1:10" s="266" customFormat="1">
      <c r="A50" s="266" t="s">
        <v>972</v>
      </c>
      <c r="B50" s="266" t="s">
        <v>781</v>
      </c>
      <c r="C50" s="264">
        <v>29115</v>
      </c>
      <c r="D50" s="283" t="s">
        <v>1232</v>
      </c>
      <c r="H50" s="292"/>
      <c r="I50" s="292"/>
      <c r="J50" s="292"/>
    </row>
    <row r="51" spans="1:10" s="266" customFormat="1">
      <c r="A51" s="266" t="s">
        <v>972</v>
      </c>
      <c r="B51" s="266" t="s">
        <v>790</v>
      </c>
      <c r="C51" s="264">
        <v>5505</v>
      </c>
      <c r="D51" s="283" t="s">
        <v>1232</v>
      </c>
      <c r="H51" s="292"/>
      <c r="I51" s="292"/>
      <c r="J51" s="292"/>
    </row>
    <row r="52" spans="1:10" s="266" customFormat="1">
      <c r="A52" s="266" t="s">
        <v>972</v>
      </c>
      <c r="B52" s="266" t="s">
        <v>794</v>
      </c>
      <c r="C52" s="264">
        <v>1050</v>
      </c>
      <c r="D52" s="283" t="s">
        <v>1232</v>
      </c>
      <c r="G52" s="259"/>
      <c r="H52" s="292"/>
      <c r="I52" s="292"/>
      <c r="J52" s="292"/>
    </row>
    <row r="53" spans="1:10" s="266" customFormat="1">
      <c r="A53" s="266" t="s">
        <v>972</v>
      </c>
      <c r="B53" s="266" t="s">
        <v>786</v>
      </c>
      <c r="C53" s="264">
        <v>15750</v>
      </c>
      <c r="D53" s="283" t="s">
        <v>1232</v>
      </c>
      <c r="G53" s="259"/>
      <c r="H53" s="292"/>
      <c r="I53" s="292"/>
      <c r="J53" s="292"/>
    </row>
    <row r="54" spans="1:10" s="266" customFormat="1">
      <c r="A54" s="266" t="s">
        <v>972</v>
      </c>
      <c r="B54" s="266" t="s">
        <v>785</v>
      </c>
      <c r="C54" s="264">
        <v>20265</v>
      </c>
      <c r="D54" s="283" t="s">
        <v>1232</v>
      </c>
      <c r="G54" s="259"/>
      <c r="H54" s="292"/>
      <c r="I54" s="292"/>
      <c r="J54" s="292"/>
    </row>
    <row r="55" spans="1:10" s="266" customFormat="1">
      <c r="A55" s="266" t="s">
        <v>972</v>
      </c>
      <c r="B55" s="266" t="s">
        <v>784</v>
      </c>
      <c r="C55" s="264">
        <v>22905</v>
      </c>
      <c r="D55" s="283" t="s">
        <v>1232</v>
      </c>
      <c r="G55" s="259"/>
      <c r="H55" s="292"/>
      <c r="I55" s="292"/>
      <c r="J55" s="292"/>
    </row>
    <row r="56" spans="1:10" s="266" customFormat="1">
      <c r="A56" s="266" t="s">
        <v>972</v>
      </c>
      <c r="B56" s="266" t="s">
        <v>782</v>
      </c>
      <c r="C56" s="264">
        <v>26385</v>
      </c>
      <c r="D56" s="283" t="s">
        <v>1232</v>
      </c>
      <c r="G56" s="259"/>
      <c r="H56" s="292"/>
      <c r="I56" s="292"/>
      <c r="J56" s="292"/>
    </row>
    <row r="57" spans="1:10" s="266" customFormat="1">
      <c r="A57" s="266" t="s">
        <v>972</v>
      </c>
      <c r="B57" s="266" t="s">
        <v>787</v>
      </c>
      <c r="C57" s="264">
        <v>12360</v>
      </c>
      <c r="D57" s="283" t="s">
        <v>1232</v>
      </c>
      <c r="H57" s="292"/>
      <c r="I57" s="292"/>
      <c r="J57" s="292"/>
    </row>
    <row r="58" spans="1:10" s="266" customFormat="1">
      <c r="A58" s="266" t="s">
        <v>972</v>
      </c>
      <c r="B58" s="266" t="s">
        <v>783</v>
      </c>
      <c r="C58" s="264">
        <v>26145</v>
      </c>
      <c r="D58" s="283" t="s">
        <v>1232</v>
      </c>
      <c r="G58" s="259"/>
      <c r="H58" s="292"/>
      <c r="I58" s="292"/>
      <c r="J58" s="292"/>
    </row>
    <row r="59" spans="1:10" s="266" customFormat="1">
      <c r="A59" s="266" t="s">
        <v>972</v>
      </c>
      <c r="B59" s="266" t="s">
        <v>779</v>
      </c>
      <c r="C59" s="264">
        <v>40635</v>
      </c>
      <c r="D59" s="283" t="s">
        <v>1232</v>
      </c>
      <c r="G59" s="259"/>
      <c r="H59" s="292"/>
      <c r="I59" s="292"/>
      <c r="J59" s="292"/>
    </row>
    <row r="60" spans="1:10" s="266" customFormat="1">
      <c r="A60" s="266" t="s">
        <v>972</v>
      </c>
      <c r="B60" s="266" t="s">
        <v>788</v>
      </c>
      <c r="C60" s="264">
        <v>10430</v>
      </c>
      <c r="D60" s="283" t="s">
        <v>1232</v>
      </c>
      <c r="G60" s="259"/>
      <c r="H60" s="292"/>
      <c r="I60" s="292"/>
      <c r="J60" s="292"/>
    </row>
    <row r="61" spans="1:10" s="266" customFormat="1">
      <c r="A61" s="266" t="s">
        <v>972</v>
      </c>
      <c r="B61" s="266" t="s">
        <v>604</v>
      </c>
      <c r="C61" s="264">
        <v>8004</v>
      </c>
      <c r="D61" s="283" t="s">
        <v>1232</v>
      </c>
      <c r="H61" s="292"/>
      <c r="I61" s="292"/>
      <c r="J61" s="292"/>
    </row>
    <row r="62" spans="1:10" s="266" customFormat="1">
      <c r="A62" s="285" t="s">
        <v>1227</v>
      </c>
      <c r="B62" s="266" t="s">
        <v>1009</v>
      </c>
      <c r="C62" s="264">
        <v>7110</v>
      </c>
      <c r="D62" s="283" t="s">
        <v>12</v>
      </c>
      <c r="G62" s="285"/>
      <c r="H62" s="292"/>
      <c r="I62" s="292"/>
      <c r="J62" s="292"/>
    </row>
    <row r="63" spans="1:10" s="266" customFormat="1">
      <c r="A63" s="285" t="s">
        <v>1366</v>
      </c>
      <c r="B63" s="266" t="s">
        <v>1010</v>
      </c>
      <c r="C63" s="264">
        <v>2452.5</v>
      </c>
      <c r="D63" s="283" t="s">
        <v>12</v>
      </c>
      <c r="G63" s="282"/>
      <c r="H63" s="292"/>
      <c r="I63" s="292"/>
      <c r="J63" s="292"/>
    </row>
    <row r="64" spans="1:10" s="266" customFormat="1">
      <c r="A64" s="285" t="s">
        <v>67</v>
      </c>
      <c r="B64" s="259" t="s">
        <v>1011</v>
      </c>
      <c r="C64" s="264">
        <v>1200</v>
      </c>
      <c r="D64" s="262" t="s">
        <v>12</v>
      </c>
      <c r="G64" s="285"/>
      <c r="H64" s="292"/>
      <c r="I64" s="292"/>
      <c r="J64" s="292"/>
    </row>
    <row r="65" spans="1:10" s="266" customFormat="1">
      <c r="A65" s="259" t="s">
        <v>1191</v>
      </c>
      <c r="B65" s="259" t="s">
        <v>1012</v>
      </c>
      <c r="C65" s="264">
        <v>15000</v>
      </c>
      <c r="D65" s="262" t="s">
        <v>12</v>
      </c>
      <c r="G65" s="259"/>
      <c r="H65" s="292"/>
      <c r="I65" s="292"/>
      <c r="J65" s="292"/>
    </row>
    <row r="66" spans="1:10" s="266" customFormat="1">
      <c r="A66" s="259" t="s">
        <v>1191</v>
      </c>
      <c r="B66" s="259" t="s">
        <v>1013</v>
      </c>
      <c r="C66" s="264">
        <v>1035</v>
      </c>
      <c r="D66" s="262" t="s">
        <v>12</v>
      </c>
      <c r="G66" s="282"/>
      <c r="H66" s="292"/>
      <c r="I66" s="292"/>
      <c r="J66" s="292"/>
    </row>
    <row r="67" spans="1:10" s="266" customFormat="1">
      <c r="A67" s="259" t="s">
        <v>1191</v>
      </c>
      <c r="B67" s="259" t="s">
        <v>1014</v>
      </c>
      <c r="C67" s="264">
        <v>5000</v>
      </c>
      <c r="D67" s="262" t="s">
        <v>12</v>
      </c>
      <c r="H67" s="292"/>
      <c r="I67" s="292"/>
      <c r="J67" s="292"/>
    </row>
    <row r="68" spans="1:10" s="266" customFormat="1">
      <c r="A68" s="259" t="s">
        <v>1191</v>
      </c>
      <c r="B68" s="259" t="s">
        <v>1015</v>
      </c>
      <c r="C68" s="264">
        <v>2500</v>
      </c>
      <c r="D68" s="262" t="s">
        <v>12</v>
      </c>
      <c r="G68" s="285"/>
      <c r="H68" s="292"/>
      <c r="I68" s="292"/>
      <c r="J68" s="292"/>
    </row>
    <row r="69" spans="1:10" s="266" customFormat="1">
      <c r="A69" s="282" t="s">
        <v>1367</v>
      </c>
      <c r="B69" s="259" t="s">
        <v>1016</v>
      </c>
      <c r="C69" s="264">
        <v>10545</v>
      </c>
      <c r="D69" s="262" t="s">
        <v>12</v>
      </c>
      <c r="G69" s="259"/>
      <c r="H69" s="292"/>
      <c r="I69" s="292"/>
      <c r="J69" s="292"/>
    </row>
    <row r="70" spans="1:10" s="266" customFormat="1">
      <c r="A70" s="282" t="s">
        <v>1367</v>
      </c>
      <c r="B70" s="259" t="s">
        <v>1017</v>
      </c>
      <c r="C70" s="264">
        <v>97350</v>
      </c>
      <c r="D70" s="262" t="s">
        <v>12</v>
      </c>
      <c r="H70" s="292"/>
      <c r="I70" s="292"/>
      <c r="J70" s="292"/>
    </row>
    <row r="71" spans="1:10" s="266" customFormat="1">
      <c r="A71" s="259" t="s">
        <v>1192</v>
      </c>
      <c r="B71" s="259" t="s">
        <v>1018</v>
      </c>
      <c r="C71" s="264">
        <v>95460</v>
      </c>
      <c r="D71" s="262" t="s">
        <v>12</v>
      </c>
      <c r="H71" s="292"/>
      <c r="I71" s="292"/>
      <c r="J71" s="292"/>
    </row>
    <row r="72" spans="1:10" s="266" customFormat="1">
      <c r="A72" s="259" t="s">
        <v>1193</v>
      </c>
      <c r="B72" s="259" t="s">
        <v>1019</v>
      </c>
      <c r="C72" s="264">
        <v>49530</v>
      </c>
      <c r="D72" s="262" t="s">
        <v>12</v>
      </c>
      <c r="H72" s="292"/>
      <c r="I72" s="292"/>
      <c r="J72" s="292"/>
    </row>
    <row r="73" spans="1:10" s="266" customFormat="1">
      <c r="A73" s="282" t="s">
        <v>1368</v>
      </c>
      <c r="B73" s="259" t="s">
        <v>1020</v>
      </c>
      <c r="C73" s="264">
        <v>24000</v>
      </c>
      <c r="D73" s="262" t="s">
        <v>12</v>
      </c>
      <c r="H73" s="292"/>
      <c r="I73" s="292"/>
      <c r="J73" s="292"/>
    </row>
    <row r="74" spans="1:10" s="266" customFormat="1">
      <c r="A74" s="282" t="s">
        <v>1368</v>
      </c>
      <c r="B74" s="259" t="s">
        <v>1021</v>
      </c>
      <c r="C74" s="264">
        <v>25200</v>
      </c>
      <c r="D74" s="262" t="s">
        <v>12</v>
      </c>
      <c r="H74" s="292"/>
      <c r="I74" s="292"/>
      <c r="J74" s="292"/>
    </row>
    <row r="75" spans="1:10" s="266" customFormat="1">
      <c r="A75" s="282" t="s">
        <v>1369</v>
      </c>
      <c r="B75" s="259" t="s">
        <v>1022</v>
      </c>
      <c r="C75" s="264">
        <v>16200</v>
      </c>
      <c r="D75" s="262" t="s">
        <v>12</v>
      </c>
      <c r="G75" s="282"/>
      <c r="H75" s="292"/>
      <c r="I75" s="292"/>
      <c r="J75" s="292"/>
    </row>
    <row r="76" spans="1:10" s="266" customFormat="1">
      <c r="A76" s="282" t="s">
        <v>1369</v>
      </c>
      <c r="B76" s="259" t="s">
        <v>1023</v>
      </c>
      <c r="C76" s="264">
        <v>1925</v>
      </c>
      <c r="D76" s="262" t="s">
        <v>12</v>
      </c>
      <c r="G76" s="282"/>
      <c r="H76" s="292"/>
      <c r="I76" s="292"/>
      <c r="J76" s="292"/>
    </row>
    <row r="77" spans="1:10" s="266" customFormat="1">
      <c r="A77" s="282" t="s">
        <v>1369</v>
      </c>
      <c r="B77" s="259" t="s">
        <v>1024</v>
      </c>
      <c r="C77" s="264">
        <v>362.5</v>
      </c>
      <c r="D77" s="262" t="s">
        <v>12</v>
      </c>
      <c r="H77" s="292"/>
      <c r="I77" s="292"/>
      <c r="J77" s="292"/>
    </row>
    <row r="78" spans="1:10" s="266" customFormat="1">
      <c r="A78" s="282" t="s">
        <v>1369</v>
      </c>
      <c r="B78" s="259" t="s">
        <v>1025</v>
      </c>
      <c r="C78" s="264">
        <v>4000</v>
      </c>
      <c r="D78" s="262" t="s">
        <v>12</v>
      </c>
      <c r="G78" s="259"/>
      <c r="H78" s="292"/>
      <c r="I78" s="292"/>
      <c r="J78" s="292"/>
    </row>
    <row r="79" spans="1:10" s="266" customFormat="1">
      <c r="A79" s="282" t="s">
        <v>1369</v>
      </c>
      <c r="B79" s="259" t="s">
        <v>1026</v>
      </c>
      <c r="C79" s="264">
        <v>960</v>
      </c>
      <c r="D79" s="262" t="s">
        <v>12</v>
      </c>
      <c r="G79" s="282"/>
      <c r="H79" s="292"/>
      <c r="I79" s="292"/>
      <c r="J79" s="292"/>
    </row>
    <row r="80" spans="1:10" s="266" customFormat="1">
      <c r="A80" s="266" t="s">
        <v>1410</v>
      </c>
      <c r="B80" s="266" t="s">
        <v>449</v>
      </c>
      <c r="C80" s="264">
        <v>2000</v>
      </c>
      <c r="D80" s="283" t="s">
        <v>1232</v>
      </c>
      <c r="G80" s="282"/>
      <c r="H80" s="292"/>
      <c r="I80" s="292"/>
      <c r="J80" s="292"/>
    </row>
    <row r="81" spans="1:10" s="266" customFormat="1">
      <c r="A81" s="266" t="s">
        <v>1410</v>
      </c>
      <c r="B81" s="266" t="s">
        <v>791</v>
      </c>
      <c r="C81" s="264">
        <v>23954</v>
      </c>
      <c r="D81" s="283" t="s">
        <v>1232</v>
      </c>
      <c r="G81" s="259"/>
      <c r="H81" s="292"/>
      <c r="I81" s="292"/>
      <c r="J81" s="292"/>
    </row>
    <row r="82" spans="1:10" s="266" customFormat="1">
      <c r="A82" s="266" t="s">
        <v>1410</v>
      </c>
      <c r="B82" s="266" t="s">
        <v>446</v>
      </c>
      <c r="C82" s="264">
        <v>14587</v>
      </c>
      <c r="D82" s="283" t="s">
        <v>1232</v>
      </c>
      <c r="G82" s="285"/>
      <c r="H82" s="292"/>
      <c r="I82" s="292"/>
      <c r="J82" s="292"/>
    </row>
    <row r="83" spans="1:10" s="266" customFormat="1">
      <c r="A83" s="266" t="s">
        <v>1410</v>
      </c>
      <c r="B83" s="266" t="s">
        <v>441</v>
      </c>
      <c r="C83" s="264">
        <v>34055</v>
      </c>
      <c r="D83" s="283" t="s">
        <v>1232</v>
      </c>
      <c r="G83" s="282"/>
      <c r="H83" s="292"/>
      <c r="I83" s="292"/>
      <c r="J83" s="292"/>
    </row>
    <row r="84" spans="1:10" s="266" customFormat="1">
      <c r="A84" s="266" t="s">
        <v>1410</v>
      </c>
      <c r="B84" s="266" t="s">
        <v>442</v>
      </c>
      <c r="C84" s="264">
        <v>42630</v>
      </c>
      <c r="D84" s="283" t="s">
        <v>1232</v>
      </c>
      <c r="G84" s="282"/>
      <c r="H84" s="292"/>
      <c r="I84" s="292"/>
      <c r="J84" s="292"/>
    </row>
    <row r="85" spans="1:10" s="266" customFormat="1">
      <c r="A85" s="266" t="s">
        <v>1410</v>
      </c>
      <c r="B85" s="266" t="s">
        <v>448</v>
      </c>
      <c r="C85" s="264">
        <v>3919.9999999999995</v>
      </c>
      <c r="D85" s="283" t="s">
        <v>1232</v>
      </c>
      <c r="H85" s="292"/>
      <c r="I85" s="292"/>
      <c r="J85" s="292"/>
    </row>
    <row r="86" spans="1:10" s="266" customFormat="1">
      <c r="A86" s="266" t="s">
        <v>1410</v>
      </c>
      <c r="B86" s="266" t="s">
        <v>445</v>
      </c>
      <c r="C86" s="264">
        <v>3255.0000000000005</v>
      </c>
      <c r="D86" s="283" t="s">
        <v>1232</v>
      </c>
      <c r="G86" s="282"/>
      <c r="H86" s="292"/>
      <c r="I86" s="292"/>
      <c r="J86" s="292"/>
    </row>
    <row r="87" spans="1:10" s="266" customFormat="1">
      <c r="A87" s="266" t="s">
        <v>1410</v>
      </c>
      <c r="B87" s="266" t="s">
        <v>450</v>
      </c>
      <c r="C87" s="264">
        <v>402599.99999999994</v>
      </c>
      <c r="D87" s="283" t="s">
        <v>1232</v>
      </c>
      <c r="G87" s="282"/>
      <c r="H87" s="292"/>
      <c r="I87" s="292"/>
      <c r="J87" s="292"/>
    </row>
    <row r="88" spans="1:10" s="266" customFormat="1">
      <c r="A88" s="266" t="s">
        <v>1410</v>
      </c>
      <c r="B88" s="266" t="s">
        <v>453</v>
      </c>
      <c r="C88" s="264">
        <v>70875</v>
      </c>
      <c r="D88" s="283" t="s">
        <v>1232</v>
      </c>
      <c r="G88" s="282"/>
      <c r="H88" s="292"/>
      <c r="I88" s="292"/>
      <c r="J88" s="292"/>
    </row>
    <row r="89" spans="1:10" s="266" customFormat="1">
      <c r="A89" s="266" t="s">
        <v>1410</v>
      </c>
      <c r="B89" s="266" t="s">
        <v>456</v>
      </c>
      <c r="C89" s="264">
        <v>51519.999999999993</v>
      </c>
      <c r="D89" s="283" t="s">
        <v>1232</v>
      </c>
      <c r="G89" s="282"/>
      <c r="H89" s="292"/>
      <c r="I89" s="292"/>
      <c r="J89" s="292"/>
    </row>
    <row r="90" spans="1:10" s="266" customFormat="1">
      <c r="A90" s="266" t="s">
        <v>1410</v>
      </c>
      <c r="B90" s="266" t="s">
        <v>444</v>
      </c>
      <c r="C90" s="264">
        <v>38880</v>
      </c>
      <c r="D90" s="283" t="s">
        <v>1232</v>
      </c>
      <c r="H90" s="292"/>
      <c r="I90" s="292"/>
      <c r="J90" s="292"/>
    </row>
    <row r="91" spans="1:10" s="266" customFormat="1">
      <c r="A91" s="266" t="s">
        <v>1410</v>
      </c>
      <c r="B91" s="266" t="s">
        <v>457</v>
      </c>
      <c r="C91" s="264">
        <v>62400</v>
      </c>
      <c r="D91" s="283" t="s">
        <v>1232</v>
      </c>
      <c r="G91" s="282"/>
      <c r="H91" s="292"/>
      <c r="I91" s="292"/>
      <c r="J91" s="292"/>
    </row>
    <row r="92" spans="1:10" s="266" customFormat="1">
      <c r="A92" s="266" t="s">
        <v>1410</v>
      </c>
      <c r="B92" s="266" t="s">
        <v>454</v>
      </c>
      <c r="C92" s="264">
        <v>68950</v>
      </c>
      <c r="D92" s="283" t="s">
        <v>1232</v>
      </c>
      <c r="G92" s="285"/>
      <c r="H92" s="292"/>
      <c r="I92" s="292"/>
      <c r="J92" s="292"/>
    </row>
    <row r="93" spans="1:10" s="266" customFormat="1">
      <c r="A93" s="266" t="s">
        <v>1410</v>
      </c>
      <c r="B93" s="266" t="s">
        <v>443</v>
      </c>
      <c r="C93" s="264">
        <v>36190</v>
      </c>
      <c r="D93" s="283" t="s">
        <v>1232</v>
      </c>
      <c r="G93" s="285"/>
      <c r="H93" s="292"/>
      <c r="I93" s="292"/>
      <c r="J93" s="292"/>
    </row>
    <row r="94" spans="1:10" s="266" customFormat="1">
      <c r="A94" s="266" t="s">
        <v>1410</v>
      </c>
      <c r="B94" s="266" t="s">
        <v>841</v>
      </c>
      <c r="C94" s="264">
        <v>15225</v>
      </c>
      <c r="D94" s="283" t="s">
        <v>1232</v>
      </c>
      <c r="H94" s="292"/>
      <c r="I94" s="292"/>
      <c r="J94" s="292"/>
    </row>
    <row r="95" spans="1:10" s="266" customFormat="1">
      <c r="A95" s="266" t="s">
        <v>1410</v>
      </c>
      <c r="B95" s="266" t="s">
        <v>877</v>
      </c>
      <c r="C95" s="264">
        <v>12735</v>
      </c>
      <c r="D95" s="283" t="s">
        <v>1232</v>
      </c>
      <c r="G95" s="259"/>
      <c r="H95" s="292"/>
      <c r="I95" s="292"/>
      <c r="J95" s="292"/>
    </row>
    <row r="96" spans="1:10" s="266" customFormat="1">
      <c r="A96" s="266" t="s">
        <v>1410</v>
      </c>
      <c r="B96" s="266" t="s">
        <v>452</v>
      </c>
      <c r="C96" s="264">
        <v>94245</v>
      </c>
      <c r="D96" s="283" t="s">
        <v>1232</v>
      </c>
      <c r="G96" s="259"/>
      <c r="H96" s="292"/>
      <c r="I96" s="292"/>
      <c r="J96" s="292"/>
    </row>
    <row r="97" spans="1:10" s="266" customFormat="1">
      <c r="A97" s="266" t="s">
        <v>1410</v>
      </c>
      <c r="B97" s="266" t="s">
        <v>878</v>
      </c>
      <c r="C97" s="264">
        <v>72030</v>
      </c>
      <c r="D97" s="283" t="s">
        <v>1232</v>
      </c>
      <c r="H97" s="292"/>
      <c r="I97" s="292"/>
      <c r="J97" s="292"/>
    </row>
    <row r="98" spans="1:10" s="266" customFormat="1">
      <c r="A98" s="266" t="s">
        <v>1410</v>
      </c>
      <c r="B98" s="266" t="s">
        <v>455</v>
      </c>
      <c r="C98" s="264">
        <v>64290</v>
      </c>
      <c r="D98" s="283" t="s">
        <v>1232</v>
      </c>
      <c r="G98" s="259"/>
      <c r="H98" s="292"/>
      <c r="I98" s="292"/>
      <c r="J98" s="292"/>
    </row>
    <row r="99" spans="1:10" s="266" customFormat="1">
      <c r="A99" s="266" t="s">
        <v>1410</v>
      </c>
      <c r="B99" s="266" t="s">
        <v>440</v>
      </c>
      <c r="C99" s="264">
        <v>166800</v>
      </c>
      <c r="D99" s="283" t="s">
        <v>1232</v>
      </c>
      <c r="G99" s="259"/>
      <c r="H99" s="292"/>
      <c r="I99" s="292"/>
      <c r="J99" s="292"/>
    </row>
    <row r="100" spans="1:10" s="266" customFormat="1">
      <c r="A100" s="266" t="s">
        <v>1410</v>
      </c>
      <c r="B100" s="266" t="s">
        <v>879</v>
      </c>
      <c r="C100" s="264">
        <v>242100</v>
      </c>
      <c r="D100" s="283" t="s">
        <v>1232</v>
      </c>
      <c r="G100" s="282"/>
      <c r="H100" s="292"/>
      <c r="I100" s="292"/>
      <c r="J100" s="292"/>
    </row>
    <row r="101" spans="1:10" s="266" customFormat="1">
      <c r="A101" s="266" t="s">
        <v>1410</v>
      </c>
      <c r="B101" s="266" t="s">
        <v>880</v>
      </c>
      <c r="C101" s="264">
        <v>203850</v>
      </c>
      <c r="D101" s="283" t="s">
        <v>1232</v>
      </c>
      <c r="H101" s="292"/>
      <c r="I101" s="292"/>
      <c r="J101" s="292"/>
    </row>
    <row r="102" spans="1:10" s="266" customFormat="1">
      <c r="A102" s="266" t="s">
        <v>1410</v>
      </c>
      <c r="B102" s="266" t="s">
        <v>437</v>
      </c>
      <c r="C102" s="264">
        <v>1146000</v>
      </c>
      <c r="D102" s="283" t="s">
        <v>1232</v>
      </c>
      <c r="G102" s="282"/>
      <c r="H102" s="292"/>
      <c r="I102" s="292"/>
      <c r="J102" s="292"/>
    </row>
    <row r="103" spans="1:10" s="266" customFormat="1">
      <c r="A103" s="266" t="s">
        <v>1410</v>
      </c>
      <c r="B103" s="266" t="s">
        <v>439</v>
      </c>
      <c r="C103" s="264">
        <v>441599.99999999994</v>
      </c>
      <c r="D103" s="283" t="s">
        <v>1232</v>
      </c>
      <c r="G103" s="282"/>
      <c r="H103" s="292"/>
      <c r="I103" s="292"/>
      <c r="J103" s="292"/>
    </row>
    <row r="104" spans="1:10" s="266" customFormat="1">
      <c r="A104" s="266" t="s">
        <v>1410</v>
      </c>
      <c r="B104" s="266" t="s">
        <v>451</v>
      </c>
      <c r="C104" s="264">
        <v>124200</v>
      </c>
      <c r="D104" s="283" t="s">
        <v>1232</v>
      </c>
      <c r="H104" s="292"/>
      <c r="I104" s="292"/>
      <c r="J104" s="292"/>
    </row>
    <row r="105" spans="1:10" s="266" customFormat="1">
      <c r="A105" s="266" t="s">
        <v>1410</v>
      </c>
      <c r="B105" s="266" t="s">
        <v>438</v>
      </c>
      <c r="C105" s="264">
        <v>519750</v>
      </c>
      <c r="D105" s="283" t="s">
        <v>1232</v>
      </c>
      <c r="G105" s="259"/>
      <c r="H105" s="292"/>
      <c r="I105" s="292"/>
      <c r="J105" s="292"/>
    </row>
    <row r="106" spans="1:10" s="266" customFormat="1">
      <c r="A106" s="266" t="s">
        <v>1410</v>
      </c>
      <c r="B106" s="266" t="s">
        <v>881</v>
      </c>
      <c r="C106" s="264">
        <v>774372.00000000012</v>
      </c>
      <c r="D106" s="283" t="s">
        <v>1232</v>
      </c>
      <c r="H106" s="292"/>
      <c r="I106" s="292"/>
      <c r="J106" s="292"/>
    </row>
    <row r="107" spans="1:10" s="266" customFormat="1">
      <c r="A107" s="259" t="s">
        <v>1194</v>
      </c>
      <c r="B107" s="259" t="s">
        <v>1027</v>
      </c>
      <c r="C107" s="264">
        <v>10920</v>
      </c>
      <c r="D107" s="262" t="s">
        <v>12</v>
      </c>
      <c r="G107" s="259"/>
      <c r="H107" s="292"/>
      <c r="I107" s="292"/>
      <c r="J107" s="292"/>
    </row>
    <row r="108" spans="1:10" s="266" customFormat="1">
      <c r="A108" s="259" t="s">
        <v>1195</v>
      </c>
      <c r="B108" s="259" t="s">
        <v>1028</v>
      </c>
      <c r="C108" s="264">
        <v>45000</v>
      </c>
      <c r="D108" s="262" t="s">
        <v>12</v>
      </c>
      <c r="H108" s="292"/>
      <c r="I108" s="292"/>
      <c r="J108" s="292"/>
    </row>
    <row r="109" spans="1:10" s="266" customFormat="1">
      <c r="A109" s="259" t="s">
        <v>1195</v>
      </c>
      <c r="B109" s="259" t="s">
        <v>1029</v>
      </c>
      <c r="C109" s="264">
        <v>950</v>
      </c>
      <c r="D109" s="262" t="s">
        <v>12</v>
      </c>
      <c r="G109" s="282"/>
      <c r="H109" s="292"/>
      <c r="I109" s="292"/>
      <c r="J109" s="292"/>
    </row>
    <row r="110" spans="1:10" s="266" customFormat="1">
      <c r="A110" s="266" t="s">
        <v>1412</v>
      </c>
      <c r="B110" s="266" t="s">
        <v>485</v>
      </c>
      <c r="C110" s="264">
        <v>8526</v>
      </c>
      <c r="D110" s="283" t="s">
        <v>1232</v>
      </c>
      <c r="G110" s="282"/>
      <c r="H110" s="292"/>
      <c r="I110" s="292"/>
      <c r="J110" s="292"/>
    </row>
    <row r="111" spans="1:10" s="266" customFormat="1">
      <c r="A111" s="266" t="s">
        <v>1412</v>
      </c>
      <c r="B111" s="266" t="s">
        <v>461</v>
      </c>
      <c r="C111" s="264">
        <v>5017</v>
      </c>
      <c r="D111" s="283" t="s">
        <v>1232</v>
      </c>
      <c r="G111" s="282"/>
      <c r="H111" s="292"/>
      <c r="I111" s="292"/>
      <c r="J111" s="292"/>
    </row>
    <row r="112" spans="1:10" s="266" customFormat="1">
      <c r="A112" s="266" t="s">
        <v>1412</v>
      </c>
      <c r="B112" s="266" t="s">
        <v>436</v>
      </c>
      <c r="C112" s="264">
        <v>9975</v>
      </c>
      <c r="D112" s="283" t="s">
        <v>1232</v>
      </c>
      <c r="G112" s="259"/>
      <c r="H112" s="292"/>
      <c r="I112" s="292"/>
      <c r="J112" s="292"/>
    </row>
    <row r="113" spans="1:10" s="266" customFormat="1">
      <c r="A113" s="266" t="s">
        <v>1412</v>
      </c>
      <c r="B113" s="266" t="s">
        <v>472</v>
      </c>
      <c r="C113" s="264">
        <v>122250</v>
      </c>
      <c r="D113" s="283" t="s">
        <v>1232</v>
      </c>
      <c r="G113" s="282"/>
      <c r="H113" s="292"/>
      <c r="I113" s="292"/>
      <c r="J113" s="292"/>
    </row>
    <row r="114" spans="1:10" s="266" customFormat="1">
      <c r="A114" s="266" t="s">
        <v>1412</v>
      </c>
      <c r="B114" s="266" t="s">
        <v>466</v>
      </c>
      <c r="C114" s="264">
        <v>197790.00000000003</v>
      </c>
      <c r="D114" s="283" t="s">
        <v>1232</v>
      </c>
      <c r="G114" s="259"/>
      <c r="H114" s="292"/>
      <c r="I114" s="292"/>
      <c r="J114" s="292"/>
    </row>
    <row r="115" spans="1:10" s="266" customFormat="1">
      <c r="A115" s="266" t="s">
        <v>1412</v>
      </c>
      <c r="B115" s="266" t="s">
        <v>465</v>
      </c>
      <c r="C115" s="264">
        <v>235680</v>
      </c>
      <c r="D115" s="283" t="s">
        <v>1232</v>
      </c>
      <c r="G115" s="259"/>
      <c r="H115" s="292"/>
      <c r="I115" s="292"/>
      <c r="J115" s="292"/>
    </row>
    <row r="116" spans="1:10" s="266" customFormat="1">
      <c r="A116" s="266" t="s">
        <v>1412</v>
      </c>
      <c r="B116" s="266" t="s">
        <v>478</v>
      </c>
      <c r="C116" s="264">
        <v>54720</v>
      </c>
      <c r="D116" s="283" t="s">
        <v>1232</v>
      </c>
      <c r="G116" s="282"/>
      <c r="H116" s="292"/>
      <c r="I116" s="292"/>
      <c r="J116" s="292"/>
    </row>
    <row r="117" spans="1:10" s="266" customFormat="1">
      <c r="A117" s="266" t="s">
        <v>1412</v>
      </c>
      <c r="B117" s="266" t="s">
        <v>476</v>
      </c>
      <c r="C117" s="264">
        <v>116640</v>
      </c>
      <c r="D117" s="283" t="s">
        <v>1232</v>
      </c>
      <c r="G117" s="282"/>
      <c r="H117" s="292"/>
      <c r="I117" s="292"/>
      <c r="J117" s="292"/>
    </row>
    <row r="118" spans="1:10" s="266" customFormat="1" ht="12.3">
      <c r="A118" s="266" t="s">
        <v>1412</v>
      </c>
      <c r="B118" s="266" t="s">
        <v>479</v>
      </c>
      <c r="C118" s="264">
        <v>42665</v>
      </c>
      <c r="D118" s="283" t="s">
        <v>1232</v>
      </c>
      <c r="G118"/>
      <c r="H118" s="293"/>
      <c r="I118" s="293"/>
      <c r="J118" s="292"/>
    </row>
    <row r="119" spans="1:10" s="266" customFormat="1" ht="12.3">
      <c r="A119" s="266" t="s">
        <v>1412</v>
      </c>
      <c r="B119" s="266" t="s">
        <v>474</v>
      </c>
      <c r="C119" s="264">
        <v>180810</v>
      </c>
      <c r="D119" s="283" t="s">
        <v>1232</v>
      </c>
      <c r="G119"/>
    </row>
    <row r="120" spans="1:10" s="266" customFormat="1" ht="12.3">
      <c r="A120" s="266" t="s">
        <v>1412</v>
      </c>
      <c r="B120" s="266" t="s">
        <v>470</v>
      </c>
      <c r="C120" s="264">
        <v>223230</v>
      </c>
      <c r="D120" s="283" t="s">
        <v>1232</v>
      </c>
      <c r="G120"/>
    </row>
    <row r="121" spans="1:10" s="266" customFormat="1" ht="12.3">
      <c r="A121" s="266" t="s">
        <v>1412</v>
      </c>
      <c r="B121" s="266" t="s">
        <v>464</v>
      </c>
      <c r="C121" s="264">
        <v>299910</v>
      </c>
      <c r="D121" s="283" t="s">
        <v>1232</v>
      </c>
      <c r="G121"/>
    </row>
    <row r="122" spans="1:10" s="266" customFormat="1" ht="12.3">
      <c r="A122" s="266" t="s">
        <v>1412</v>
      </c>
      <c r="B122" s="266" t="s">
        <v>458</v>
      </c>
      <c r="C122" s="264">
        <v>22650</v>
      </c>
      <c r="D122" s="283" t="s">
        <v>1232</v>
      </c>
      <c r="G122"/>
    </row>
    <row r="123" spans="1:10" s="266" customFormat="1" ht="12.3">
      <c r="A123" s="266" t="s">
        <v>1412</v>
      </c>
      <c r="B123" s="266" t="s">
        <v>483</v>
      </c>
      <c r="C123" s="264">
        <v>23940.000000000004</v>
      </c>
      <c r="D123" s="283" t="s">
        <v>1232</v>
      </c>
      <c r="G123"/>
    </row>
    <row r="124" spans="1:10" s="266" customFormat="1" ht="12.3">
      <c r="A124" s="266" t="s">
        <v>1412</v>
      </c>
      <c r="B124" s="266" t="s">
        <v>460</v>
      </c>
      <c r="C124" s="264">
        <v>7320</v>
      </c>
      <c r="D124" s="283" t="s">
        <v>1232</v>
      </c>
      <c r="G124"/>
    </row>
    <row r="125" spans="1:10" s="266" customFormat="1" ht="12.3">
      <c r="A125" s="266" t="s">
        <v>1412</v>
      </c>
      <c r="B125" s="266" t="s">
        <v>484</v>
      </c>
      <c r="C125" s="264">
        <v>18165</v>
      </c>
      <c r="D125" s="283" t="s">
        <v>1232</v>
      </c>
      <c r="G125"/>
    </row>
    <row r="126" spans="1:10" s="266" customFormat="1" ht="12.3">
      <c r="A126" s="266" t="s">
        <v>1412</v>
      </c>
      <c r="B126" s="266" t="s">
        <v>471</v>
      </c>
      <c r="C126" s="264">
        <v>124200</v>
      </c>
      <c r="D126" s="283" t="s">
        <v>1232</v>
      </c>
      <c r="G126"/>
    </row>
    <row r="127" spans="1:10" s="266" customFormat="1" ht="12.3">
      <c r="A127" s="266" t="s">
        <v>1412</v>
      </c>
      <c r="B127" s="266" t="s">
        <v>481</v>
      </c>
      <c r="C127" s="264">
        <v>35985</v>
      </c>
      <c r="D127" s="283" t="s">
        <v>1232</v>
      </c>
      <c r="G127"/>
    </row>
    <row r="128" spans="1:10" s="266" customFormat="1" ht="12.3">
      <c r="A128" s="266" t="s">
        <v>1412</v>
      </c>
      <c r="B128" s="266" t="s">
        <v>882</v>
      </c>
      <c r="C128" s="264">
        <v>150120</v>
      </c>
      <c r="D128" s="283" t="s">
        <v>1232</v>
      </c>
      <c r="G128"/>
    </row>
    <row r="129" spans="1:7" s="266" customFormat="1" ht="12.3">
      <c r="A129" s="266" t="s">
        <v>1412</v>
      </c>
      <c r="B129" s="266" t="s">
        <v>482</v>
      </c>
      <c r="C129" s="264">
        <v>32759.999999999996</v>
      </c>
      <c r="D129" s="283" t="s">
        <v>1232</v>
      </c>
      <c r="G129"/>
    </row>
    <row r="130" spans="1:7" s="266" customFormat="1" ht="12.3">
      <c r="A130" s="266" t="s">
        <v>1412</v>
      </c>
      <c r="B130" s="266" t="s">
        <v>459</v>
      </c>
      <c r="C130" s="264">
        <v>7500</v>
      </c>
      <c r="D130" s="283" t="s">
        <v>1232</v>
      </c>
      <c r="G130"/>
    </row>
    <row r="131" spans="1:7" s="266" customFormat="1" ht="12.3">
      <c r="A131" s="266" t="s">
        <v>1412</v>
      </c>
      <c r="B131" s="266" t="s">
        <v>468</v>
      </c>
      <c r="C131" s="264">
        <v>141375</v>
      </c>
      <c r="D131" s="283" t="s">
        <v>1232</v>
      </c>
      <c r="G131"/>
    </row>
    <row r="132" spans="1:7" s="266" customFormat="1" ht="12.3">
      <c r="A132" s="266" t="s">
        <v>1412</v>
      </c>
      <c r="B132" s="266" t="s">
        <v>463</v>
      </c>
      <c r="C132" s="264">
        <v>286740</v>
      </c>
      <c r="D132" s="283" t="s">
        <v>1232</v>
      </c>
      <c r="G132"/>
    </row>
    <row r="133" spans="1:7" s="266" customFormat="1" ht="12.3">
      <c r="A133" s="266" t="s">
        <v>1412</v>
      </c>
      <c r="B133" s="266" t="s">
        <v>462</v>
      </c>
      <c r="C133" s="264">
        <v>328860</v>
      </c>
      <c r="D133" s="283" t="s">
        <v>1232</v>
      </c>
      <c r="G133"/>
    </row>
    <row r="134" spans="1:7" s="266" customFormat="1" ht="12.3">
      <c r="A134" s="266" t="s">
        <v>1412</v>
      </c>
      <c r="B134" s="266" t="s">
        <v>475</v>
      </c>
      <c r="C134" s="264">
        <v>97800</v>
      </c>
      <c r="D134" s="283" t="s">
        <v>1232</v>
      </c>
      <c r="G134"/>
    </row>
    <row r="135" spans="1:7" s="266" customFormat="1" ht="12.3">
      <c r="A135" s="266" t="s">
        <v>1412</v>
      </c>
      <c r="B135" s="266" t="s">
        <v>473</v>
      </c>
      <c r="C135" s="264">
        <v>109800</v>
      </c>
      <c r="D135" s="283" t="s">
        <v>1232</v>
      </c>
      <c r="G135"/>
    </row>
    <row r="136" spans="1:7" s="266" customFormat="1" ht="12.3">
      <c r="A136" s="259" t="s">
        <v>1030</v>
      </c>
      <c r="B136" s="259" t="s">
        <v>1031</v>
      </c>
      <c r="C136" s="264">
        <v>2000</v>
      </c>
      <c r="D136" s="262" t="s">
        <v>12</v>
      </c>
      <c r="G136"/>
    </row>
    <row r="137" spans="1:7" s="266" customFormat="1" ht="12.3">
      <c r="A137" s="266" t="s">
        <v>1412</v>
      </c>
      <c r="B137" s="266" t="s">
        <v>480</v>
      </c>
      <c r="C137" s="264">
        <v>36600</v>
      </c>
      <c r="D137" s="283" t="s">
        <v>1232</v>
      </c>
      <c r="G137"/>
    </row>
    <row r="138" spans="1:7" s="266" customFormat="1" ht="12.3">
      <c r="A138" s="266" t="s">
        <v>1412</v>
      </c>
      <c r="B138" s="266" t="s">
        <v>467</v>
      </c>
      <c r="C138" s="264">
        <v>147000</v>
      </c>
      <c r="D138" s="283" t="s">
        <v>1232</v>
      </c>
      <c r="G138"/>
    </row>
    <row r="139" spans="1:7" s="266" customFormat="1" ht="12.3">
      <c r="A139" s="266" t="s">
        <v>1412</v>
      </c>
      <c r="B139" s="266" t="s">
        <v>469</v>
      </c>
      <c r="C139" s="264">
        <v>129719.99999999999</v>
      </c>
      <c r="D139" s="283" t="s">
        <v>1232</v>
      </c>
      <c r="G139"/>
    </row>
    <row r="140" spans="1:7" s="266" customFormat="1" ht="12.3">
      <c r="A140" s="266" t="s">
        <v>1413</v>
      </c>
      <c r="B140" s="266" t="s">
        <v>772</v>
      </c>
      <c r="C140" s="264">
        <v>2000</v>
      </c>
      <c r="D140" s="283" t="s">
        <v>1232</v>
      </c>
      <c r="G140"/>
    </row>
    <row r="141" spans="1:7" s="266" customFormat="1" ht="12.3">
      <c r="A141" s="266" t="s">
        <v>1413</v>
      </c>
      <c r="B141" s="266" t="s">
        <v>776</v>
      </c>
      <c r="C141" s="264">
        <v>675390</v>
      </c>
      <c r="D141" s="283" t="s">
        <v>1232</v>
      </c>
      <c r="G141"/>
    </row>
    <row r="142" spans="1:7" s="266" customFormat="1" ht="12.3">
      <c r="A142" s="266" t="s">
        <v>1413</v>
      </c>
      <c r="B142" s="266" t="s">
        <v>759</v>
      </c>
      <c r="C142" s="264">
        <v>22995</v>
      </c>
      <c r="D142" s="283" t="s">
        <v>1232</v>
      </c>
      <c r="G142"/>
    </row>
    <row r="143" spans="1:7" s="266" customFormat="1" ht="12.3">
      <c r="A143" s="266" t="s">
        <v>1413</v>
      </c>
      <c r="B143" s="266" t="s">
        <v>883</v>
      </c>
      <c r="C143" s="264">
        <v>376200</v>
      </c>
      <c r="D143" s="283" t="s">
        <v>1232</v>
      </c>
      <c r="G143"/>
    </row>
    <row r="144" spans="1:7" s="266" customFormat="1" ht="12.3">
      <c r="A144" s="266" t="s">
        <v>1413</v>
      </c>
      <c r="B144" s="266" t="s">
        <v>777</v>
      </c>
      <c r="C144" s="264">
        <v>38190</v>
      </c>
      <c r="D144" s="283" t="s">
        <v>1232</v>
      </c>
      <c r="G144"/>
    </row>
    <row r="145" spans="1:7" s="266" customFormat="1" ht="12.3">
      <c r="A145" s="266" t="s">
        <v>1413</v>
      </c>
      <c r="B145" s="266" t="s">
        <v>773</v>
      </c>
      <c r="C145" s="264">
        <v>15854.999999999998</v>
      </c>
      <c r="D145" s="283" t="s">
        <v>1232</v>
      </c>
      <c r="G145"/>
    </row>
    <row r="146" spans="1:7" s="266" customFormat="1" ht="12.3">
      <c r="A146" s="266" t="s">
        <v>1413</v>
      </c>
      <c r="B146" s="266" t="s">
        <v>625</v>
      </c>
      <c r="C146" s="264">
        <v>8890</v>
      </c>
      <c r="D146" s="283" t="s">
        <v>1232</v>
      </c>
      <c r="G146"/>
    </row>
    <row r="147" spans="1:7" s="266" customFormat="1" ht="12.3">
      <c r="A147" s="266" t="s">
        <v>1413</v>
      </c>
      <c r="B147" s="266" t="s">
        <v>771</v>
      </c>
      <c r="C147" s="264">
        <v>61355.000000000007</v>
      </c>
      <c r="D147" s="283" t="s">
        <v>1232</v>
      </c>
      <c r="G147"/>
    </row>
    <row r="148" spans="1:7" s="266" customFormat="1" ht="12.3">
      <c r="A148" s="266" t="s">
        <v>1413</v>
      </c>
      <c r="B148" s="266" t="s">
        <v>774</v>
      </c>
      <c r="C148" s="264">
        <v>78600</v>
      </c>
      <c r="D148" s="283" t="s">
        <v>1232</v>
      </c>
      <c r="G148"/>
    </row>
    <row r="149" spans="1:7" s="266" customFormat="1" ht="12.3">
      <c r="A149" s="266" t="s">
        <v>1413</v>
      </c>
      <c r="B149" s="266" t="s">
        <v>775</v>
      </c>
      <c r="C149" s="264">
        <v>22890.000000000004</v>
      </c>
      <c r="D149" s="283" t="s">
        <v>1232</v>
      </c>
      <c r="G149"/>
    </row>
    <row r="150" spans="1:7" s="266" customFormat="1" ht="12.3">
      <c r="A150" s="266" t="s">
        <v>1413</v>
      </c>
      <c r="B150" s="266" t="s">
        <v>884</v>
      </c>
      <c r="C150" s="264">
        <v>148050</v>
      </c>
      <c r="D150" s="283" t="s">
        <v>1232</v>
      </c>
      <c r="G150"/>
    </row>
    <row r="151" spans="1:7" s="266" customFormat="1" ht="12.3">
      <c r="A151" s="259" t="s">
        <v>1196</v>
      </c>
      <c r="B151" s="259" t="s">
        <v>1032</v>
      </c>
      <c r="C151" s="264">
        <v>2000</v>
      </c>
      <c r="D151" s="262" t="s">
        <v>12</v>
      </c>
      <c r="G151"/>
    </row>
    <row r="152" spans="1:7" s="266" customFormat="1" ht="12.3">
      <c r="A152" s="259" t="s">
        <v>1196</v>
      </c>
      <c r="B152" s="259" t="s">
        <v>1033</v>
      </c>
      <c r="C152" s="264">
        <v>47760</v>
      </c>
      <c r="D152" s="262" t="s">
        <v>12</v>
      </c>
      <c r="G152"/>
    </row>
    <row r="153" spans="1:7" s="266" customFormat="1" ht="12.3">
      <c r="A153" s="259" t="s">
        <v>1196</v>
      </c>
      <c r="B153" s="259" t="s">
        <v>1034</v>
      </c>
      <c r="C153" s="264">
        <v>12750</v>
      </c>
      <c r="D153" s="262" t="s">
        <v>12</v>
      </c>
      <c r="G153"/>
    </row>
    <row r="154" spans="1:7" s="266" customFormat="1" ht="12.3">
      <c r="A154" s="259" t="s">
        <v>1196</v>
      </c>
      <c r="B154" s="259" t="s">
        <v>1035</v>
      </c>
      <c r="C154" s="264">
        <v>34875</v>
      </c>
      <c r="D154" s="262" t="s">
        <v>12</v>
      </c>
      <c r="G154"/>
    </row>
    <row r="155" spans="1:7" s="266" customFormat="1" ht="12.3">
      <c r="A155" s="259" t="s">
        <v>1196</v>
      </c>
      <c r="B155" s="259" t="s">
        <v>1036</v>
      </c>
      <c r="C155" s="264">
        <v>1575</v>
      </c>
      <c r="D155" s="262" t="s">
        <v>12</v>
      </c>
      <c r="G155"/>
    </row>
    <row r="156" spans="1:7" s="266" customFormat="1" ht="12.3">
      <c r="A156" s="259" t="s">
        <v>1038</v>
      </c>
      <c r="B156" s="259" t="s">
        <v>1037</v>
      </c>
      <c r="C156" s="264">
        <v>3240</v>
      </c>
      <c r="D156" s="262" t="s">
        <v>12</v>
      </c>
      <c r="G156"/>
    </row>
    <row r="157" spans="1:7" s="266" customFormat="1" ht="12.3">
      <c r="A157" s="259" t="s">
        <v>1038</v>
      </c>
      <c r="B157" s="259" t="s">
        <v>1039</v>
      </c>
      <c r="C157" s="264">
        <v>3750</v>
      </c>
      <c r="D157" s="262" t="s">
        <v>12</v>
      </c>
      <c r="G157"/>
    </row>
    <row r="158" spans="1:7" s="266" customFormat="1" ht="12.3">
      <c r="A158" s="259" t="s">
        <v>1038</v>
      </c>
      <c r="B158" s="259" t="s">
        <v>1040</v>
      </c>
      <c r="C158" s="264">
        <v>92.5</v>
      </c>
      <c r="D158" s="262" t="s">
        <v>12</v>
      </c>
      <c r="G158"/>
    </row>
    <row r="159" spans="1:7" s="266" customFormat="1" ht="12.3">
      <c r="A159" s="259" t="s">
        <v>1038</v>
      </c>
      <c r="B159" s="259" t="s">
        <v>1041</v>
      </c>
      <c r="C159" s="264">
        <v>2500</v>
      </c>
      <c r="D159" s="262" t="s">
        <v>12</v>
      </c>
      <c r="G159"/>
    </row>
    <row r="160" spans="1:7" s="266" customFormat="1" ht="12.3">
      <c r="A160" s="259" t="s">
        <v>1038</v>
      </c>
      <c r="B160" s="259" t="s">
        <v>1042</v>
      </c>
      <c r="C160" s="264">
        <v>2650</v>
      </c>
      <c r="D160" s="262" t="s">
        <v>12</v>
      </c>
      <c r="G160"/>
    </row>
    <row r="161" spans="1:7" s="266" customFormat="1" ht="12.3">
      <c r="A161" s="259" t="s">
        <v>1197</v>
      </c>
      <c r="B161" s="259" t="s">
        <v>1043</v>
      </c>
      <c r="C161" s="264">
        <v>3598.5</v>
      </c>
      <c r="D161" s="262" t="s">
        <v>12</v>
      </c>
      <c r="G161"/>
    </row>
    <row r="162" spans="1:7" s="266" customFormat="1" ht="12.3">
      <c r="A162" s="259" t="s">
        <v>1197</v>
      </c>
      <c r="B162" s="259" t="s">
        <v>1044</v>
      </c>
      <c r="C162" s="264">
        <v>10725</v>
      </c>
      <c r="D162" s="262" t="s">
        <v>12</v>
      </c>
      <c r="G162"/>
    </row>
    <row r="163" spans="1:7" s="266" customFormat="1" ht="12.3">
      <c r="A163" s="259" t="s">
        <v>1197</v>
      </c>
      <c r="B163" s="259" t="s">
        <v>1045</v>
      </c>
      <c r="C163" s="264">
        <v>3360</v>
      </c>
      <c r="D163" s="262" t="s">
        <v>12</v>
      </c>
      <c r="G163"/>
    </row>
    <row r="164" spans="1:7" s="266" customFormat="1" ht="12.3">
      <c r="A164" s="259" t="s">
        <v>1197</v>
      </c>
      <c r="B164" s="259" t="s">
        <v>1046</v>
      </c>
      <c r="C164" s="264">
        <v>7851</v>
      </c>
      <c r="D164" s="262" t="s">
        <v>12</v>
      </c>
      <c r="G164"/>
    </row>
    <row r="165" spans="1:7" s="266" customFormat="1" ht="12.3">
      <c r="A165" s="259" t="s">
        <v>1197</v>
      </c>
      <c r="B165" s="259" t="s">
        <v>1047</v>
      </c>
      <c r="C165" s="264">
        <v>10755</v>
      </c>
      <c r="D165" s="262" t="s">
        <v>12</v>
      </c>
      <c r="G165"/>
    </row>
    <row r="166" spans="1:7" s="266" customFormat="1" ht="12.3">
      <c r="A166" s="266" t="s">
        <v>47</v>
      </c>
      <c r="B166" s="266" t="s">
        <v>760</v>
      </c>
      <c r="C166" s="264">
        <v>28350</v>
      </c>
      <c r="D166" s="283" t="s">
        <v>1232</v>
      </c>
      <c r="G166"/>
    </row>
    <row r="167" spans="1:7" s="266" customFormat="1" ht="12.3">
      <c r="A167" s="266" t="s">
        <v>47</v>
      </c>
      <c r="B167" s="266" t="s">
        <v>769</v>
      </c>
      <c r="C167" s="264">
        <v>42350</v>
      </c>
      <c r="D167" s="283" t="s">
        <v>1232</v>
      </c>
      <c r="G167"/>
    </row>
    <row r="168" spans="1:7" s="266" customFormat="1" ht="12.3">
      <c r="A168" s="266" t="s">
        <v>47</v>
      </c>
      <c r="B168" s="266" t="s">
        <v>766</v>
      </c>
      <c r="C168" s="264">
        <v>11795.000000000002</v>
      </c>
      <c r="D168" s="283" t="s">
        <v>1232</v>
      </c>
      <c r="G168"/>
    </row>
    <row r="169" spans="1:7" s="266" customFormat="1" ht="12.3">
      <c r="A169" s="266" t="s">
        <v>47</v>
      </c>
      <c r="B169" s="266" t="s">
        <v>768</v>
      </c>
      <c r="C169" s="264">
        <v>46130.000000000007</v>
      </c>
      <c r="D169" s="283" t="s">
        <v>1232</v>
      </c>
      <c r="G169"/>
    </row>
    <row r="170" spans="1:7" s="266" customFormat="1" ht="12.3">
      <c r="A170" s="266" t="s">
        <v>47</v>
      </c>
      <c r="B170" s="266" t="s">
        <v>765</v>
      </c>
      <c r="C170" s="264">
        <v>9205</v>
      </c>
      <c r="D170" s="283" t="s">
        <v>1232</v>
      </c>
      <c r="G170"/>
    </row>
    <row r="171" spans="1:7" s="266" customFormat="1" ht="12.3">
      <c r="A171" s="266" t="s">
        <v>47</v>
      </c>
      <c r="B171" s="266" t="s">
        <v>505</v>
      </c>
      <c r="C171" s="264">
        <v>30380</v>
      </c>
      <c r="D171" s="283" t="s">
        <v>1232</v>
      </c>
      <c r="G171"/>
    </row>
    <row r="172" spans="1:7" s="266" customFormat="1" ht="12.3">
      <c r="A172" s="266" t="s">
        <v>47</v>
      </c>
      <c r="B172" s="266" t="s">
        <v>888</v>
      </c>
      <c r="C172" s="264">
        <v>15300</v>
      </c>
      <c r="D172" s="283" t="s">
        <v>1232</v>
      </c>
      <c r="G172"/>
    </row>
    <row r="173" spans="1:7" s="266" customFormat="1" ht="12.3">
      <c r="A173" s="266" t="s">
        <v>47</v>
      </c>
      <c r="B173" s="266" t="s">
        <v>889</v>
      </c>
      <c r="C173" s="264">
        <v>60750</v>
      </c>
      <c r="D173" s="283" t="s">
        <v>1232</v>
      </c>
      <c r="G173"/>
    </row>
    <row r="174" spans="1:7" s="266" customFormat="1" ht="12.3">
      <c r="A174" s="266" t="s">
        <v>47</v>
      </c>
      <c r="B174" s="266" t="s">
        <v>767</v>
      </c>
      <c r="C174" s="264">
        <v>135600</v>
      </c>
      <c r="D174" s="283" t="s">
        <v>1232</v>
      </c>
      <c r="G174"/>
    </row>
    <row r="175" spans="1:7" s="266" customFormat="1" ht="12.3">
      <c r="A175" s="259" t="s">
        <v>1198</v>
      </c>
      <c r="B175" s="259" t="s">
        <v>1048</v>
      </c>
      <c r="C175" s="264">
        <v>106815</v>
      </c>
      <c r="D175" s="262" t="s">
        <v>12</v>
      </c>
      <c r="G175"/>
    </row>
    <row r="176" spans="1:7" s="266" customFormat="1" ht="12.3">
      <c r="A176" s="285" t="s">
        <v>1415</v>
      </c>
      <c r="B176" s="266" t="s">
        <v>508</v>
      </c>
      <c r="C176" s="264">
        <v>34249</v>
      </c>
      <c r="D176" s="283" t="s">
        <v>1232</v>
      </c>
      <c r="G176"/>
    </row>
    <row r="177" spans="1:7" s="266" customFormat="1" ht="12.3">
      <c r="A177" s="285" t="s">
        <v>1415</v>
      </c>
      <c r="B177" s="266" t="s">
        <v>506</v>
      </c>
      <c r="C177" s="264">
        <v>56057</v>
      </c>
      <c r="D177" s="283" t="s">
        <v>1232</v>
      </c>
      <c r="G177"/>
    </row>
    <row r="178" spans="1:7" s="266" customFormat="1" ht="12.3">
      <c r="A178" s="285" t="s">
        <v>1415</v>
      </c>
      <c r="B178" s="266" t="s">
        <v>499</v>
      </c>
      <c r="C178" s="264">
        <v>132994</v>
      </c>
      <c r="D178" s="283" t="s">
        <v>1232</v>
      </c>
      <c r="G178"/>
    </row>
    <row r="179" spans="1:7" s="266" customFormat="1" ht="12.3">
      <c r="A179" s="285" t="s">
        <v>1415</v>
      </c>
      <c r="B179" s="266" t="s">
        <v>509</v>
      </c>
      <c r="C179" s="264">
        <v>24215</v>
      </c>
      <c r="D179" s="283" t="s">
        <v>1232</v>
      </c>
      <c r="G179"/>
    </row>
    <row r="180" spans="1:7" s="266" customFormat="1" ht="12.3">
      <c r="A180" s="285" t="s">
        <v>1415</v>
      </c>
      <c r="B180" s="266" t="s">
        <v>823</v>
      </c>
      <c r="C180" s="264">
        <v>4408</v>
      </c>
      <c r="D180" s="283" t="s">
        <v>1232</v>
      </c>
      <c r="G180"/>
    </row>
    <row r="181" spans="1:7" s="266" customFormat="1" ht="12.3">
      <c r="A181" s="285" t="s">
        <v>1415</v>
      </c>
      <c r="B181" s="266" t="s">
        <v>510</v>
      </c>
      <c r="C181" s="264">
        <v>7139.9999999999991</v>
      </c>
      <c r="D181" s="283" t="s">
        <v>1232</v>
      </c>
      <c r="G181"/>
    </row>
    <row r="182" spans="1:7" s="266" customFormat="1" ht="12.3">
      <c r="A182" s="285" t="s">
        <v>1415</v>
      </c>
      <c r="B182" s="266" t="s">
        <v>486</v>
      </c>
      <c r="C182" s="264">
        <v>214884</v>
      </c>
      <c r="D182" s="283" t="s">
        <v>1232</v>
      </c>
      <c r="G182"/>
    </row>
    <row r="183" spans="1:7" s="266" customFormat="1" ht="12.3">
      <c r="A183" s="285" t="s">
        <v>1415</v>
      </c>
      <c r="B183" s="266" t="s">
        <v>442</v>
      </c>
      <c r="C183" s="264">
        <v>47915</v>
      </c>
      <c r="D183" s="283" t="s">
        <v>1232</v>
      </c>
      <c r="G183"/>
    </row>
    <row r="184" spans="1:7" s="266" customFormat="1" ht="12.3">
      <c r="A184" s="285" t="s">
        <v>1415</v>
      </c>
      <c r="B184" s="266" t="s">
        <v>490</v>
      </c>
      <c r="C184" s="264">
        <v>347250</v>
      </c>
      <c r="D184" s="283" t="s">
        <v>1232</v>
      </c>
      <c r="G184"/>
    </row>
    <row r="185" spans="1:7" s="266" customFormat="1" ht="12.3">
      <c r="A185" s="285" t="s">
        <v>1415</v>
      </c>
      <c r="B185" s="266" t="s">
        <v>492</v>
      </c>
      <c r="C185" s="264">
        <v>301500</v>
      </c>
      <c r="D185" s="283" t="s">
        <v>1232</v>
      </c>
      <c r="G185"/>
    </row>
    <row r="186" spans="1:7" s="266" customFormat="1" ht="12.3">
      <c r="A186" s="285" t="s">
        <v>1415</v>
      </c>
      <c r="B186" s="266" t="s">
        <v>511</v>
      </c>
      <c r="C186" s="264">
        <v>15400</v>
      </c>
      <c r="D186" s="283" t="s">
        <v>1232</v>
      </c>
      <c r="G186"/>
    </row>
    <row r="187" spans="1:7" s="266" customFormat="1" ht="12.3">
      <c r="A187" s="285" t="s">
        <v>1415</v>
      </c>
      <c r="B187" s="266" t="s">
        <v>502</v>
      </c>
      <c r="C187" s="264">
        <v>111264.99999999999</v>
      </c>
      <c r="D187" s="283" t="s">
        <v>1232</v>
      </c>
      <c r="G187"/>
    </row>
    <row r="188" spans="1:7" s="266" customFormat="1" ht="12.3">
      <c r="A188" s="285" t="s">
        <v>1415</v>
      </c>
      <c r="B188" s="266" t="s">
        <v>501</v>
      </c>
      <c r="C188" s="264">
        <v>170100</v>
      </c>
      <c r="D188" s="283" t="s">
        <v>1232</v>
      </c>
      <c r="G188"/>
    </row>
    <row r="189" spans="1:7" s="266" customFormat="1" ht="12.3">
      <c r="A189" s="285" t="s">
        <v>1415</v>
      </c>
      <c r="B189" s="266" t="s">
        <v>507</v>
      </c>
      <c r="C189" s="264">
        <v>35420</v>
      </c>
      <c r="D189" s="283" t="s">
        <v>1232</v>
      </c>
      <c r="G189"/>
    </row>
    <row r="190" spans="1:7" s="266" customFormat="1" ht="12.3">
      <c r="A190" s="285" t="s">
        <v>1415</v>
      </c>
      <c r="B190" s="266" t="s">
        <v>512</v>
      </c>
      <c r="C190" s="264">
        <v>59160</v>
      </c>
      <c r="D190" s="283" t="s">
        <v>1232</v>
      </c>
      <c r="G190"/>
    </row>
    <row r="191" spans="1:7" s="266" customFormat="1" ht="12.3">
      <c r="A191" s="285" t="s">
        <v>1415</v>
      </c>
      <c r="B191" s="266" t="s">
        <v>513</v>
      </c>
      <c r="C191" s="264">
        <v>18120</v>
      </c>
      <c r="D191" s="283" t="s">
        <v>1232</v>
      </c>
      <c r="G191"/>
    </row>
    <row r="192" spans="1:7" s="266" customFormat="1" ht="12.3">
      <c r="A192" s="285" t="s">
        <v>1415</v>
      </c>
      <c r="B192" s="266" t="s">
        <v>515</v>
      </c>
      <c r="C192" s="264">
        <v>2805</v>
      </c>
      <c r="D192" s="283" t="s">
        <v>1232</v>
      </c>
      <c r="G192"/>
    </row>
    <row r="193" spans="1:7" s="266" customFormat="1" ht="12.3">
      <c r="A193" s="285" t="s">
        <v>1415</v>
      </c>
      <c r="B193" s="266" t="s">
        <v>505</v>
      </c>
      <c r="C193" s="264">
        <v>8610</v>
      </c>
      <c r="D193" s="283" t="s">
        <v>1232</v>
      </c>
      <c r="G193"/>
    </row>
    <row r="194" spans="1:7" s="266" customFormat="1" ht="12.3">
      <c r="A194" s="285" t="s">
        <v>1415</v>
      </c>
      <c r="B194" s="266" t="s">
        <v>514</v>
      </c>
      <c r="C194" s="264">
        <v>14760</v>
      </c>
      <c r="D194" s="283" t="s">
        <v>1232</v>
      </c>
      <c r="G194"/>
    </row>
    <row r="195" spans="1:7" s="266" customFormat="1" ht="12.3">
      <c r="A195" s="285" t="s">
        <v>1415</v>
      </c>
      <c r="B195" s="266" t="s">
        <v>890</v>
      </c>
      <c r="C195" s="264">
        <v>2460</v>
      </c>
      <c r="D195" s="283" t="s">
        <v>1232</v>
      </c>
      <c r="G195"/>
    </row>
    <row r="196" spans="1:7" s="266" customFormat="1" ht="12.3">
      <c r="A196" s="285" t="s">
        <v>1415</v>
      </c>
      <c r="B196" s="266" t="s">
        <v>482</v>
      </c>
      <c r="C196" s="264">
        <v>8575</v>
      </c>
      <c r="D196" s="283" t="s">
        <v>1232</v>
      </c>
      <c r="G196"/>
    </row>
    <row r="197" spans="1:7" s="266" customFormat="1" ht="12.3">
      <c r="A197" s="285" t="s">
        <v>1415</v>
      </c>
      <c r="B197" s="266" t="s">
        <v>504</v>
      </c>
      <c r="C197" s="264">
        <v>109500</v>
      </c>
      <c r="D197" s="283" t="s">
        <v>1232</v>
      </c>
      <c r="G197"/>
    </row>
    <row r="198" spans="1:7" s="266" customFormat="1" ht="12.3">
      <c r="A198" s="285" t="s">
        <v>1415</v>
      </c>
      <c r="B198" s="266" t="s">
        <v>891</v>
      </c>
      <c r="C198" s="264">
        <v>177300</v>
      </c>
      <c r="D198" s="283" t="s">
        <v>1232</v>
      </c>
      <c r="G198"/>
    </row>
    <row r="199" spans="1:7" s="266" customFormat="1" ht="12.3">
      <c r="A199" s="285" t="s">
        <v>1415</v>
      </c>
      <c r="B199" s="266" t="s">
        <v>892</v>
      </c>
      <c r="C199" s="264">
        <v>82350</v>
      </c>
      <c r="D199" s="283" t="s">
        <v>1232</v>
      </c>
      <c r="G199"/>
    </row>
    <row r="200" spans="1:7" s="266" customFormat="1" ht="12.3">
      <c r="A200" s="285" t="s">
        <v>1415</v>
      </c>
      <c r="B200" s="266" t="s">
        <v>488</v>
      </c>
      <c r="C200" s="264">
        <v>413639.99999999994</v>
      </c>
      <c r="D200" s="283" t="s">
        <v>1232</v>
      </c>
      <c r="G200"/>
    </row>
    <row r="201" spans="1:7" s="266" customFormat="1" ht="12.3">
      <c r="A201" s="285" t="s">
        <v>1415</v>
      </c>
      <c r="B201" s="266" t="s">
        <v>487</v>
      </c>
      <c r="C201" s="264">
        <v>478980</v>
      </c>
      <c r="D201" s="283" t="s">
        <v>1232</v>
      </c>
      <c r="G201"/>
    </row>
    <row r="202" spans="1:7" s="266" customFormat="1" ht="12.3">
      <c r="A202" s="285" t="s">
        <v>1415</v>
      </c>
      <c r="B202" s="266" t="s">
        <v>494</v>
      </c>
      <c r="C202" s="264">
        <v>261360</v>
      </c>
      <c r="D202" s="283" t="s">
        <v>1232</v>
      </c>
      <c r="G202"/>
    </row>
    <row r="203" spans="1:7" s="266" customFormat="1" ht="12.3">
      <c r="A203" s="285" t="s">
        <v>1415</v>
      </c>
      <c r="B203" s="266" t="s">
        <v>491</v>
      </c>
      <c r="C203" s="264">
        <v>319140</v>
      </c>
      <c r="D203" s="283" t="s">
        <v>1232</v>
      </c>
      <c r="G203"/>
    </row>
    <row r="204" spans="1:7" s="266" customFormat="1" ht="12.3">
      <c r="A204" s="285" t="s">
        <v>1415</v>
      </c>
      <c r="B204" s="266" t="s">
        <v>493</v>
      </c>
      <c r="C204" s="264">
        <v>269400</v>
      </c>
      <c r="D204" s="283" t="s">
        <v>1232</v>
      </c>
      <c r="G204"/>
    </row>
    <row r="205" spans="1:7" s="266" customFormat="1" ht="12.3">
      <c r="A205" s="285" t="s">
        <v>1415</v>
      </c>
      <c r="B205" s="266" t="s">
        <v>500</v>
      </c>
      <c r="C205" s="264">
        <v>121800</v>
      </c>
      <c r="D205" s="283" t="s">
        <v>1232</v>
      </c>
      <c r="G205"/>
    </row>
    <row r="206" spans="1:7" s="266" customFormat="1" ht="12.3">
      <c r="A206" s="285" t="s">
        <v>1415</v>
      </c>
      <c r="B206" s="266" t="s">
        <v>503</v>
      </c>
      <c r="C206" s="264">
        <v>109800</v>
      </c>
      <c r="D206" s="283" t="s">
        <v>1232</v>
      </c>
      <c r="G206"/>
    </row>
    <row r="207" spans="1:7" s="266" customFormat="1" ht="12.3">
      <c r="A207" s="285" t="s">
        <v>1415</v>
      </c>
      <c r="B207" s="266" t="s">
        <v>495</v>
      </c>
      <c r="C207" s="264">
        <v>250200.00000000003</v>
      </c>
      <c r="D207" s="283" t="s">
        <v>1232</v>
      </c>
      <c r="G207"/>
    </row>
    <row r="208" spans="1:7" s="266" customFormat="1" ht="12.3">
      <c r="A208" s="285" t="s">
        <v>1415</v>
      </c>
      <c r="B208" s="266" t="s">
        <v>498</v>
      </c>
      <c r="C208" s="264">
        <v>158400</v>
      </c>
      <c r="D208" s="283" t="s">
        <v>1232</v>
      </c>
      <c r="G208"/>
    </row>
    <row r="209" spans="1:7" s="266" customFormat="1" ht="12.3">
      <c r="A209" s="285" t="s">
        <v>1415</v>
      </c>
      <c r="B209" s="266" t="s">
        <v>497</v>
      </c>
      <c r="C209" s="264">
        <v>192600</v>
      </c>
      <c r="D209" s="283" t="s">
        <v>1232</v>
      </c>
      <c r="G209"/>
    </row>
    <row r="210" spans="1:7" s="266" customFormat="1" ht="12.3">
      <c r="A210" s="285" t="s">
        <v>1415</v>
      </c>
      <c r="B210" s="266" t="s">
        <v>489</v>
      </c>
      <c r="C210" s="264">
        <v>366000</v>
      </c>
      <c r="D210" s="283" t="s">
        <v>1232</v>
      </c>
      <c r="G210"/>
    </row>
    <row r="211" spans="1:7" s="266" customFormat="1" ht="12.3">
      <c r="A211" s="285" t="s">
        <v>1415</v>
      </c>
      <c r="B211" s="266" t="s">
        <v>496</v>
      </c>
      <c r="C211" s="264">
        <v>241799.99999999997</v>
      </c>
      <c r="D211" s="283" t="s">
        <v>1232</v>
      </c>
      <c r="G211"/>
    </row>
    <row r="212" spans="1:7" s="266" customFormat="1" ht="12.3">
      <c r="A212" s="259" t="s">
        <v>1199</v>
      </c>
      <c r="B212" s="259" t="s">
        <v>1049</v>
      </c>
      <c r="C212" s="264">
        <v>54000</v>
      </c>
      <c r="D212" s="262" t="s">
        <v>12</v>
      </c>
      <c r="G212"/>
    </row>
    <row r="213" spans="1:7" s="266" customFormat="1" ht="12.3">
      <c r="A213" s="259" t="s">
        <v>1199</v>
      </c>
      <c r="B213" s="259" t="s">
        <v>1050</v>
      </c>
      <c r="C213" s="264">
        <v>65400</v>
      </c>
      <c r="D213" s="262" t="s">
        <v>12</v>
      </c>
      <c r="G213"/>
    </row>
    <row r="214" spans="1:7" s="266" customFormat="1" ht="12.3">
      <c r="A214" s="259" t="s">
        <v>1199</v>
      </c>
      <c r="B214" s="259" t="s">
        <v>1051</v>
      </c>
      <c r="C214" s="264">
        <v>159705</v>
      </c>
      <c r="D214" s="262" t="s">
        <v>12</v>
      </c>
      <c r="G214"/>
    </row>
    <row r="215" spans="1:7" s="266" customFormat="1" ht="12.3">
      <c r="A215" s="259" t="s">
        <v>1199</v>
      </c>
      <c r="B215" s="259" t="s">
        <v>1052</v>
      </c>
      <c r="C215" s="264">
        <v>23100</v>
      </c>
      <c r="D215" s="262" t="s">
        <v>12</v>
      </c>
      <c r="G215"/>
    </row>
    <row r="216" spans="1:7" s="266" customFormat="1" ht="12.3">
      <c r="A216" s="259" t="s">
        <v>1199</v>
      </c>
      <c r="B216" s="259" t="s">
        <v>1053</v>
      </c>
      <c r="C216" s="264">
        <v>4787.5</v>
      </c>
      <c r="D216" s="262" t="s">
        <v>12</v>
      </c>
      <c r="G216"/>
    </row>
    <row r="217" spans="1:7" s="266" customFormat="1" ht="12.3">
      <c r="A217" s="259" t="s">
        <v>1199</v>
      </c>
      <c r="B217" s="259" t="s">
        <v>1054</v>
      </c>
      <c r="C217" s="264">
        <v>5000</v>
      </c>
      <c r="D217" s="262" t="s">
        <v>12</v>
      </c>
      <c r="G217"/>
    </row>
    <row r="218" spans="1:7" s="266" customFormat="1" ht="12.3">
      <c r="A218" s="259" t="s">
        <v>1199</v>
      </c>
      <c r="B218" s="259" t="s">
        <v>1055</v>
      </c>
      <c r="C218" s="264">
        <v>5000</v>
      </c>
      <c r="D218" s="262" t="s">
        <v>12</v>
      </c>
      <c r="G218"/>
    </row>
    <row r="219" spans="1:7" s="266" customFormat="1" ht="12.3">
      <c r="A219" s="259" t="s">
        <v>1199</v>
      </c>
      <c r="B219" s="259" t="s">
        <v>1056</v>
      </c>
      <c r="C219" s="264">
        <v>2200</v>
      </c>
      <c r="D219" s="262" t="s">
        <v>12</v>
      </c>
      <c r="G219"/>
    </row>
    <row r="220" spans="1:7" s="266" customFormat="1" ht="12.3">
      <c r="A220" s="259" t="s">
        <v>1199</v>
      </c>
      <c r="B220" s="259" t="s">
        <v>1057</v>
      </c>
      <c r="C220" s="264">
        <v>3790</v>
      </c>
      <c r="D220" s="262" t="s">
        <v>12</v>
      </c>
      <c r="G220"/>
    </row>
    <row r="221" spans="1:7" s="266" customFormat="1" ht="12.3">
      <c r="A221" s="259" t="s">
        <v>1199</v>
      </c>
      <c r="B221" s="259" t="s">
        <v>1058</v>
      </c>
      <c r="C221" s="264">
        <v>2500</v>
      </c>
      <c r="D221" s="262" t="s">
        <v>12</v>
      </c>
      <c r="G221"/>
    </row>
    <row r="222" spans="1:7" s="266" customFormat="1" ht="12.3">
      <c r="A222" s="259" t="s">
        <v>1199</v>
      </c>
      <c r="B222" s="259" t="s">
        <v>1059</v>
      </c>
      <c r="C222" s="264">
        <v>4615</v>
      </c>
      <c r="D222" s="262" t="s">
        <v>12</v>
      </c>
      <c r="G222"/>
    </row>
    <row r="223" spans="1:7" s="266" customFormat="1" ht="12.3">
      <c r="A223" s="259" t="s">
        <v>1199</v>
      </c>
      <c r="B223" s="259" t="s">
        <v>1060</v>
      </c>
      <c r="C223" s="264">
        <v>3902.5</v>
      </c>
      <c r="D223" s="262" t="s">
        <v>12</v>
      </c>
      <c r="G223"/>
    </row>
    <row r="224" spans="1:7" s="266" customFormat="1" ht="12.3">
      <c r="A224" s="266" t="s">
        <v>1425</v>
      </c>
      <c r="B224" s="266" t="s">
        <v>521</v>
      </c>
      <c r="C224" s="264">
        <v>27115</v>
      </c>
      <c r="D224" s="283" t="s">
        <v>1232</v>
      </c>
      <c r="G224"/>
    </row>
    <row r="225" spans="1:7" s="266" customFormat="1" ht="12.3">
      <c r="A225" s="266" t="s">
        <v>1425</v>
      </c>
      <c r="B225" s="266" t="s">
        <v>518</v>
      </c>
      <c r="C225" s="264">
        <v>97500</v>
      </c>
      <c r="D225" s="283" t="s">
        <v>1232</v>
      </c>
      <c r="G225"/>
    </row>
    <row r="226" spans="1:7" s="266" customFormat="1" ht="12.3">
      <c r="A226" s="266" t="s">
        <v>1425</v>
      </c>
      <c r="B226" s="266" t="s">
        <v>931</v>
      </c>
      <c r="C226" s="264">
        <v>348480</v>
      </c>
      <c r="D226" s="283" t="s">
        <v>1232</v>
      </c>
      <c r="G226"/>
    </row>
    <row r="227" spans="1:7" s="266" customFormat="1" ht="12.3">
      <c r="A227" s="266" t="s">
        <v>1425</v>
      </c>
      <c r="B227" s="266" t="s">
        <v>519</v>
      </c>
      <c r="C227" s="264">
        <v>44400</v>
      </c>
      <c r="D227" s="283" t="s">
        <v>1232</v>
      </c>
      <c r="G227"/>
    </row>
    <row r="228" spans="1:7" s="266" customFormat="1" ht="12.3">
      <c r="A228" s="266" t="s">
        <v>1425</v>
      </c>
      <c r="B228" s="266" t="s">
        <v>520</v>
      </c>
      <c r="C228" s="264">
        <v>34080</v>
      </c>
      <c r="D228" s="283" t="s">
        <v>1232</v>
      </c>
      <c r="G228"/>
    </row>
    <row r="229" spans="1:7" s="266" customFormat="1" ht="12.3">
      <c r="A229" s="266" t="s">
        <v>1425</v>
      </c>
      <c r="B229" s="266" t="s">
        <v>523</v>
      </c>
      <c r="C229" s="264">
        <v>2190</v>
      </c>
      <c r="D229" s="283" t="s">
        <v>1232</v>
      </c>
      <c r="G229"/>
    </row>
    <row r="230" spans="1:7" s="266" customFormat="1" ht="12.3">
      <c r="A230" s="266" t="s">
        <v>1425</v>
      </c>
      <c r="B230" s="266" t="s">
        <v>524</v>
      </c>
      <c r="C230" s="264">
        <v>979.99999999999989</v>
      </c>
      <c r="D230" s="283" t="s">
        <v>1232</v>
      </c>
      <c r="G230"/>
    </row>
    <row r="231" spans="1:7" s="266" customFormat="1" ht="12.3">
      <c r="A231" s="266" t="s">
        <v>1425</v>
      </c>
      <c r="B231" s="266" t="s">
        <v>516</v>
      </c>
      <c r="C231" s="264">
        <v>11265</v>
      </c>
      <c r="D231" s="283" t="s">
        <v>1232</v>
      </c>
      <c r="G231"/>
    </row>
    <row r="232" spans="1:7" s="266" customFormat="1" ht="12.3">
      <c r="A232" s="266" t="s">
        <v>1425</v>
      </c>
      <c r="B232" s="266" t="s">
        <v>932</v>
      </c>
      <c r="C232" s="264">
        <v>134550</v>
      </c>
      <c r="D232" s="283" t="s">
        <v>1232</v>
      </c>
      <c r="G232"/>
    </row>
    <row r="233" spans="1:7" s="266" customFormat="1" ht="12.3">
      <c r="A233" s="266" t="s">
        <v>1425</v>
      </c>
      <c r="B233" s="266" t="s">
        <v>933</v>
      </c>
      <c r="C233" s="264">
        <v>50850</v>
      </c>
      <c r="D233" s="283" t="s">
        <v>1232</v>
      </c>
      <c r="G233"/>
    </row>
    <row r="234" spans="1:7" s="266" customFormat="1" ht="12.3">
      <c r="A234" s="266" t="s">
        <v>1425</v>
      </c>
      <c r="B234" s="266" t="s">
        <v>522</v>
      </c>
      <c r="C234" s="264">
        <v>13370.000000000002</v>
      </c>
      <c r="D234" s="283" t="s">
        <v>1232</v>
      </c>
      <c r="G234"/>
    </row>
    <row r="235" spans="1:7" s="266" customFormat="1" ht="12.3">
      <c r="A235" s="266" t="s">
        <v>1425</v>
      </c>
      <c r="B235" s="266" t="s">
        <v>517</v>
      </c>
      <c r="C235" s="264">
        <v>60000</v>
      </c>
      <c r="D235" s="283" t="s">
        <v>1232</v>
      </c>
      <c r="G235"/>
    </row>
    <row r="236" spans="1:7" s="266" customFormat="1" ht="12.3">
      <c r="A236" s="259" t="s">
        <v>1200</v>
      </c>
      <c r="B236" s="259" t="s">
        <v>1061</v>
      </c>
      <c r="C236" s="264">
        <v>810900</v>
      </c>
      <c r="D236" s="262" t="s">
        <v>12</v>
      </c>
      <c r="G236"/>
    </row>
    <row r="237" spans="1:7" s="266" customFormat="1" ht="12.3">
      <c r="A237" s="259" t="s">
        <v>1200</v>
      </c>
      <c r="B237" s="259" t="s">
        <v>1062</v>
      </c>
      <c r="C237" s="264">
        <v>58890</v>
      </c>
      <c r="D237" s="262" t="s">
        <v>12</v>
      </c>
      <c r="G237"/>
    </row>
    <row r="238" spans="1:7" s="266" customFormat="1" ht="12.3">
      <c r="A238" s="259" t="s">
        <v>1063</v>
      </c>
      <c r="B238" s="259" t="s">
        <v>1064</v>
      </c>
      <c r="C238" s="264">
        <v>2000</v>
      </c>
      <c r="D238" s="262" t="s">
        <v>12</v>
      </c>
      <c r="G238"/>
    </row>
    <row r="239" spans="1:7" s="266" customFormat="1" ht="12.3">
      <c r="A239" s="282" t="s">
        <v>1370</v>
      </c>
      <c r="B239" s="259" t="s">
        <v>1065</v>
      </c>
      <c r="C239" s="264">
        <v>2000</v>
      </c>
      <c r="D239" s="262" t="s">
        <v>12</v>
      </c>
      <c r="G239"/>
    </row>
    <row r="240" spans="1:7" s="266" customFormat="1" ht="12.3">
      <c r="A240" s="259" t="s">
        <v>1201</v>
      </c>
      <c r="B240" s="259" t="s">
        <v>1066</v>
      </c>
      <c r="C240" s="264">
        <v>59040</v>
      </c>
      <c r="D240" s="262" t="s">
        <v>12</v>
      </c>
      <c r="G240"/>
    </row>
    <row r="241" spans="1:7" s="266" customFormat="1" ht="12.3">
      <c r="A241" s="259" t="s">
        <v>1202</v>
      </c>
      <c r="B241" s="259" t="s">
        <v>1067</v>
      </c>
      <c r="C241" s="264">
        <v>53895</v>
      </c>
      <c r="D241" s="262" t="s">
        <v>12</v>
      </c>
      <c r="G241"/>
    </row>
    <row r="242" spans="1:7" s="266" customFormat="1" ht="12.3">
      <c r="A242" s="259" t="s">
        <v>1202</v>
      </c>
      <c r="B242" s="259" t="s">
        <v>1068</v>
      </c>
      <c r="C242" s="264">
        <v>28200</v>
      </c>
      <c r="D242" s="262" t="s">
        <v>12</v>
      </c>
      <c r="G242"/>
    </row>
    <row r="243" spans="1:7" s="266" customFormat="1" ht="12.3">
      <c r="A243" s="259" t="s">
        <v>1202</v>
      </c>
      <c r="B243" s="259" t="s">
        <v>1069</v>
      </c>
      <c r="C243" s="264">
        <v>66560</v>
      </c>
      <c r="D243" s="262" t="s">
        <v>12</v>
      </c>
      <c r="G243"/>
    </row>
    <row r="244" spans="1:7" s="266" customFormat="1" ht="12.3">
      <c r="A244" s="259" t="s">
        <v>1202</v>
      </c>
      <c r="B244" s="259" t="s">
        <v>1070</v>
      </c>
      <c r="C244" s="264">
        <v>6360</v>
      </c>
      <c r="D244" s="262" t="s">
        <v>12</v>
      </c>
      <c r="G244"/>
    </row>
    <row r="245" spans="1:7" s="266" customFormat="1" ht="12.3">
      <c r="A245" s="259" t="s">
        <v>1202</v>
      </c>
      <c r="B245" s="259" t="s">
        <v>1071</v>
      </c>
      <c r="C245" s="264">
        <v>22500</v>
      </c>
      <c r="D245" s="262" t="s">
        <v>12</v>
      </c>
      <c r="G245"/>
    </row>
    <row r="246" spans="1:7" s="266" customFormat="1" ht="12.3">
      <c r="A246" s="259" t="s">
        <v>1202</v>
      </c>
      <c r="B246" s="259" t="s">
        <v>1072</v>
      </c>
      <c r="C246" s="264">
        <v>6000</v>
      </c>
      <c r="D246" s="262" t="s">
        <v>12</v>
      </c>
      <c r="G246"/>
    </row>
    <row r="247" spans="1:7" s="266" customFormat="1" ht="12.3">
      <c r="A247" s="259" t="s">
        <v>1202</v>
      </c>
      <c r="B247" s="259" t="s">
        <v>1073</v>
      </c>
      <c r="C247" s="264">
        <v>2850</v>
      </c>
      <c r="D247" s="262" t="s">
        <v>12</v>
      </c>
      <c r="G247"/>
    </row>
    <row r="248" spans="1:7" s="266" customFormat="1" ht="12.3">
      <c r="A248" s="259" t="s">
        <v>1202</v>
      </c>
      <c r="B248" s="259" t="s">
        <v>1074</v>
      </c>
      <c r="C248" s="264">
        <v>9765</v>
      </c>
      <c r="D248" s="262" t="s">
        <v>12</v>
      </c>
      <c r="G248"/>
    </row>
    <row r="249" spans="1:7" s="266" customFormat="1" ht="12.3">
      <c r="A249" s="259" t="s">
        <v>1202</v>
      </c>
      <c r="B249" s="259" t="s">
        <v>1075</v>
      </c>
      <c r="C249" s="264">
        <v>12000</v>
      </c>
      <c r="D249" s="262" t="s">
        <v>12</v>
      </c>
      <c r="G249"/>
    </row>
    <row r="250" spans="1:7" s="266" customFormat="1" ht="12.3">
      <c r="A250" s="259" t="s">
        <v>1202</v>
      </c>
      <c r="B250" s="259" t="s">
        <v>1076</v>
      </c>
      <c r="C250" s="264">
        <v>1575</v>
      </c>
      <c r="D250" s="262" t="s">
        <v>12</v>
      </c>
      <c r="G250"/>
    </row>
    <row r="251" spans="1:7" s="266" customFormat="1" ht="12.3">
      <c r="A251" s="259" t="s">
        <v>1202</v>
      </c>
      <c r="B251" s="259" t="s">
        <v>1077</v>
      </c>
      <c r="C251" s="264">
        <v>9615</v>
      </c>
      <c r="D251" s="262" t="s">
        <v>12</v>
      </c>
      <c r="G251"/>
    </row>
    <row r="252" spans="1:7" s="266" customFormat="1" ht="12.3">
      <c r="A252" s="259" t="s">
        <v>1202</v>
      </c>
      <c r="B252" s="259" t="s">
        <v>1078</v>
      </c>
      <c r="C252" s="264">
        <v>8250</v>
      </c>
      <c r="D252" s="262" t="s">
        <v>12</v>
      </c>
      <c r="G252"/>
    </row>
    <row r="253" spans="1:7" s="266" customFormat="1" ht="12.3">
      <c r="A253" s="259" t="s">
        <v>1202</v>
      </c>
      <c r="B253" s="259" t="s">
        <v>1079</v>
      </c>
      <c r="C253" s="264">
        <v>14250</v>
      </c>
      <c r="D253" s="262" t="s">
        <v>12</v>
      </c>
      <c r="G253"/>
    </row>
    <row r="254" spans="1:7" s="266" customFormat="1" ht="12.3">
      <c r="A254" s="259" t="s">
        <v>1202</v>
      </c>
      <c r="B254" s="259" t="s">
        <v>1080</v>
      </c>
      <c r="C254" s="264">
        <v>12.5</v>
      </c>
      <c r="D254" s="262" t="s">
        <v>12</v>
      </c>
      <c r="G254"/>
    </row>
    <row r="255" spans="1:7" s="266" customFormat="1" ht="12.3">
      <c r="A255" s="259" t="s">
        <v>1202</v>
      </c>
      <c r="B255" s="259" t="s">
        <v>1081</v>
      </c>
      <c r="C255" s="264">
        <v>4775</v>
      </c>
      <c r="D255" s="262" t="s">
        <v>12</v>
      </c>
      <c r="G255"/>
    </row>
    <row r="256" spans="1:7" s="266" customFormat="1" ht="12.3">
      <c r="A256" s="259" t="s">
        <v>1202</v>
      </c>
      <c r="B256" s="259" t="s">
        <v>1082</v>
      </c>
      <c r="C256" s="264">
        <v>4067.4999999999995</v>
      </c>
      <c r="D256" s="262" t="s">
        <v>12</v>
      </c>
      <c r="G256"/>
    </row>
    <row r="257" spans="1:7" s="266" customFormat="1" ht="12.3">
      <c r="A257" s="259" t="s">
        <v>1202</v>
      </c>
      <c r="B257" s="259" t="s">
        <v>1083</v>
      </c>
      <c r="C257" s="264">
        <v>2190</v>
      </c>
      <c r="D257" s="262" t="s">
        <v>12</v>
      </c>
      <c r="G257"/>
    </row>
    <row r="258" spans="1:7" s="266" customFormat="1" ht="12.3">
      <c r="A258" s="259" t="s">
        <v>1202</v>
      </c>
      <c r="B258" s="259" t="s">
        <v>1084</v>
      </c>
      <c r="C258" s="264">
        <v>22209</v>
      </c>
      <c r="D258" s="262" t="s">
        <v>12</v>
      </c>
      <c r="G258"/>
    </row>
    <row r="259" spans="1:7" s="266" customFormat="1" ht="12.3">
      <c r="A259" s="266" t="s">
        <v>1416</v>
      </c>
      <c r="B259" s="266" t="s">
        <v>829</v>
      </c>
      <c r="C259" s="264">
        <v>54900</v>
      </c>
      <c r="D259" s="283" t="s">
        <v>1232</v>
      </c>
      <c r="G259"/>
    </row>
    <row r="260" spans="1:7" s="266" customFormat="1" ht="12.3">
      <c r="A260" s="266" t="s">
        <v>1416</v>
      </c>
      <c r="B260" s="266" t="s">
        <v>828</v>
      </c>
      <c r="C260" s="264">
        <v>55615</v>
      </c>
      <c r="D260" s="283" t="s">
        <v>1232</v>
      </c>
      <c r="G260"/>
    </row>
    <row r="261" spans="1:7" s="266" customFormat="1" ht="12.3">
      <c r="A261" s="266" t="s">
        <v>1417</v>
      </c>
      <c r="B261" s="266" t="s">
        <v>541</v>
      </c>
      <c r="C261" s="264">
        <v>1485000</v>
      </c>
      <c r="D261" s="283" t="s">
        <v>1232</v>
      </c>
      <c r="G261"/>
    </row>
    <row r="262" spans="1:7" s="266" customFormat="1" ht="12.3">
      <c r="A262" s="266" t="s">
        <v>1417</v>
      </c>
      <c r="B262" s="266" t="s">
        <v>546</v>
      </c>
      <c r="C262" s="264">
        <v>101700</v>
      </c>
      <c r="D262" s="283" t="s">
        <v>1232</v>
      </c>
      <c r="G262"/>
    </row>
    <row r="263" spans="1:7" s="266" customFormat="1" ht="12.3">
      <c r="A263" s="266" t="s">
        <v>1417</v>
      </c>
      <c r="B263" s="266" t="s">
        <v>542</v>
      </c>
      <c r="C263" s="264">
        <v>247590</v>
      </c>
      <c r="D263" s="283" t="s">
        <v>1232</v>
      </c>
      <c r="G263"/>
    </row>
    <row r="264" spans="1:7" s="266" customFormat="1" ht="12.3">
      <c r="A264" s="266" t="s">
        <v>1417</v>
      </c>
      <c r="B264" s="266" t="s">
        <v>539</v>
      </c>
      <c r="C264" s="264">
        <v>60960</v>
      </c>
      <c r="D264" s="283" t="s">
        <v>1232</v>
      </c>
      <c r="G264"/>
    </row>
    <row r="265" spans="1:7" s="266" customFormat="1" ht="12.3">
      <c r="A265" s="266" t="s">
        <v>1417</v>
      </c>
      <c r="B265" s="266" t="s">
        <v>538</v>
      </c>
      <c r="C265" s="264">
        <v>75720</v>
      </c>
      <c r="D265" s="283" t="s">
        <v>1232</v>
      </c>
      <c r="G265"/>
    </row>
    <row r="266" spans="1:7" s="266" customFormat="1" ht="12.3">
      <c r="A266" s="266" t="s">
        <v>1417</v>
      </c>
      <c r="B266" s="266" t="s">
        <v>540</v>
      </c>
      <c r="C266" s="264">
        <v>33090</v>
      </c>
      <c r="D266" s="283" t="s">
        <v>1232</v>
      </c>
      <c r="G266"/>
    </row>
    <row r="267" spans="1:7" s="266" customFormat="1" ht="12.3">
      <c r="A267" s="266" t="s">
        <v>1417</v>
      </c>
      <c r="B267" s="266" t="s">
        <v>536</v>
      </c>
      <c r="C267" s="264">
        <v>31680</v>
      </c>
      <c r="D267" s="283" t="s">
        <v>1232</v>
      </c>
      <c r="G267"/>
    </row>
    <row r="268" spans="1:7" s="266" customFormat="1" ht="12.3">
      <c r="A268" s="266" t="s">
        <v>1417</v>
      </c>
      <c r="B268" s="266" t="s">
        <v>534</v>
      </c>
      <c r="C268" s="264">
        <v>1200</v>
      </c>
      <c r="D268" s="283" t="s">
        <v>1232</v>
      </c>
      <c r="G268"/>
    </row>
    <row r="269" spans="1:7" s="266" customFormat="1" ht="12.3">
      <c r="A269" s="266" t="s">
        <v>1417</v>
      </c>
      <c r="B269" s="266" t="s">
        <v>535</v>
      </c>
      <c r="C269" s="264">
        <v>35985</v>
      </c>
      <c r="D269" s="283" t="s">
        <v>1232</v>
      </c>
      <c r="G269"/>
    </row>
    <row r="270" spans="1:7" s="266" customFormat="1" ht="12.3">
      <c r="A270" s="266" t="s">
        <v>1417</v>
      </c>
      <c r="B270" s="266" t="s">
        <v>537</v>
      </c>
      <c r="C270" s="264">
        <v>8719.5</v>
      </c>
      <c r="D270" s="283" t="s">
        <v>1232</v>
      </c>
      <c r="G270"/>
    </row>
    <row r="271" spans="1:7" s="266" customFormat="1" ht="12.3">
      <c r="A271" s="266" t="s">
        <v>1417</v>
      </c>
      <c r="B271" s="266" t="s">
        <v>893</v>
      </c>
      <c r="C271" s="264">
        <v>16875</v>
      </c>
      <c r="D271" s="283" t="s">
        <v>1232</v>
      </c>
      <c r="G271"/>
    </row>
    <row r="272" spans="1:7" s="266" customFormat="1" ht="12.3">
      <c r="A272" s="266" t="s">
        <v>1417</v>
      </c>
      <c r="B272" s="266" t="s">
        <v>543</v>
      </c>
      <c r="C272" s="264">
        <v>98280</v>
      </c>
      <c r="D272" s="283" t="s">
        <v>1232</v>
      </c>
      <c r="G272"/>
    </row>
    <row r="273" spans="1:7" s="266" customFormat="1" ht="12.3">
      <c r="A273" s="266" t="s">
        <v>1417</v>
      </c>
      <c r="B273" s="266" t="s">
        <v>544</v>
      </c>
      <c r="C273" s="264">
        <v>531600</v>
      </c>
      <c r="D273" s="283" t="s">
        <v>1232</v>
      </c>
      <c r="G273"/>
    </row>
    <row r="274" spans="1:7" s="266" customFormat="1" ht="12.3">
      <c r="A274" s="266" t="s">
        <v>1417</v>
      </c>
      <c r="B274" s="266" t="s">
        <v>545</v>
      </c>
      <c r="C274" s="264">
        <v>110399.99999999999</v>
      </c>
      <c r="D274" s="283" t="s">
        <v>1232</v>
      </c>
      <c r="G274"/>
    </row>
    <row r="275" spans="1:7" s="266" customFormat="1" ht="12.3">
      <c r="A275" s="266" t="s">
        <v>961</v>
      </c>
      <c r="B275" s="266" t="s">
        <v>477</v>
      </c>
      <c r="C275" s="264">
        <v>62553</v>
      </c>
      <c r="D275" s="283" t="s">
        <v>1232</v>
      </c>
      <c r="G275"/>
    </row>
    <row r="276" spans="1:7" s="266" customFormat="1" ht="12.3">
      <c r="A276" s="266" t="s">
        <v>961</v>
      </c>
      <c r="B276" s="266" t="s">
        <v>510</v>
      </c>
      <c r="C276" s="264">
        <v>3919.9999999999995</v>
      </c>
      <c r="D276" s="283" t="s">
        <v>1232</v>
      </c>
      <c r="G276"/>
    </row>
    <row r="277" spans="1:7" s="266" customFormat="1" ht="12.3">
      <c r="A277" s="266" t="s">
        <v>961</v>
      </c>
      <c r="B277" s="266" t="s">
        <v>532</v>
      </c>
      <c r="C277" s="264">
        <v>2170</v>
      </c>
      <c r="D277" s="283" t="s">
        <v>1232</v>
      </c>
      <c r="G277"/>
    </row>
    <row r="278" spans="1:7" s="266" customFormat="1" ht="12.3">
      <c r="A278" s="266" t="s">
        <v>961</v>
      </c>
      <c r="B278" s="266" t="s">
        <v>527</v>
      </c>
      <c r="C278" s="264">
        <v>228900</v>
      </c>
      <c r="D278" s="283" t="s">
        <v>1232</v>
      </c>
      <c r="G278"/>
    </row>
    <row r="279" spans="1:7" s="266" customFormat="1" ht="12.3">
      <c r="A279" s="266" t="s">
        <v>961</v>
      </c>
      <c r="B279" s="266" t="s">
        <v>525</v>
      </c>
      <c r="C279" s="264">
        <v>21855</v>
      </c>
      <c r="D279" s="283" t="s">
        <v>1232</v>
      </c>
      <c r="G279"/>
    </row>
    <row r="280" spans="1:7" s="266" customFormat="1" ht="12.3">
      <c r="A280" s="266" t="s">
        <v>961</v>
      </c>
      <c r="B280" s="266" t="s">
        <v>526</v>
      </c>
      <c r="C280" s="264">
        <v>113115</v>
      </c>
      <c r="D280" s="283" t="s">
        <v>1232</v>
      </c>
      <c r="G280"/>
    </row>
    <row r="281" spans="1:7" s="266" customFormat="1" ht="12.3">
      <c r="A281" s="266" t="s">
        <v>961</v>
      </c>
      <c r="B281" s="266" t="s">
        <v>529</v>
      </c>
      <c r="C281" s="264">
        <v>2235</v>
      </c>
      <c r="D281" s="283" t="s">
        <v>1232</v>
      </c>
      <c r="G281"/>
    </row>
    <row r="282" spans="1:7" s="266" customFormat="1" ht="12.3">
      <c r="A282" s="266" t="s">
        <v>961</v>
      </c>
      <c r="B282" s="266" t="s">
        <v>528</v>
      </c>
      <c r="C282" s="264">
        <v>4245</v>
      </c>
      <c r="D282" s="283" t="s">
        <v>1232</v>
      </c>
      <c r="G282"/>
    </row>
    <row r="283" spans="1:7" s="266" customFormat="1" ht="12.3">
      <c r="A283" s="266" t="s">
        <v>961</v>
      </c>
      <c r="B283" s="266" t="s">
        <v>894</v>
      </c>
      <c r="C283" s="264">
        <v>538530</v>
      </c>
      <c r="D283" s="283" t="s">
        <v>1232</v>
      </c>
      <c r="G283"/>
    </row>
    <row r="284" spans="1:7" s="266" customFormat="1" ht="12.3">
      <c r="A284" s="266" t="s">
        <v>961</v>
      </c>
      <c r="B284" s="266" t="s">
        <v>895</v>
      </c>
      <c r="C284" s="264">
        <v>494340</v>
      </c>
      <c r="D284" s="283" t="s">
        <v>1232</v>
      </c>
      <c r="G284"/>
    </row>
    <row r="285" spans="1:7" s="266" customFormat="1" ht="12.3">
      <c r="A285" s="266" t="s">
        <v>961</v>
      </c>
      <c r="B285" s="266" t="s">
        <v>896</v>
      </c>
      <c r="C285" s="264">
        <v>300600</v>
      </c>
      <c r="D285" s="283" t="s">
        <v>1232</v>
      </c>
      <c r="G285"/>
    </row>
    <row r="286" spans="1:7" s="266" customFormat="1" ht="12.3">
      <c r="A286" s="266" t="s">
        <v>961</v>
      </c>
      <c r="B286" s="266" t="s">
        <v>533</v>
      </c>
      <c r="C286" s="264">
        <v>7839.9999999999991</v>
      </c>
      <c r="D286" s="283" t="s">
        <v>1232</v>
      </c>
      <c r="G286"/>
    </row>
    <row r="287" spans="1:7" s="266" customFormat="1" ht="12.3">
      <c r="A287" s="266" t="s">
        <v>961</v>
      </c>
      <c r="B287" s="266" t="s">
        <v>531</v>
      </c>
      <c r="C287" s="264">
        <v>688200</v>
      </c>
      <c r="D287" s="283" t="s">
        <v>1232</v>
      </c>
      <c r="G287"/>
    </row>
    <row r="288" spans="1:7" s="266" customFormat="1" ht="12.3">
      <c r="A288" s="266" t="s">
        <v>961</v>
      </c>
      <c r="B288" s="266" t="s">
        <v>530</v>
      </c>
      <c r="C288" s="264">
        <v>245400</v>
      </c>
      <c r="D288" s="283" t="s">
        <v>1232</v>
      </c>
      <c r="G288"/>
    </row>
    <row r="289" spans="1:7" s="266" customFormat="1" ht="12.3">
      <c r="A289" s="285" t="s">
        <v>48</v>
      </c>
      <c r="B289" s="266" t="s">
        <v>812</v>
      </c>
      <c r="C289" s="264">
        <v>1624</v>
      </c>
      <c r="D289" s="283" t="s">
        <v>1232</v>
      </c>
      <c r="G289"/>
    </row>
    <row r="290" spans="1:7" s="266" customFormat="1" ht="12.3">
      <c r="A290" s="285" t="s">
        <v>48</v>
      </c>
      <c r="B290" s="266" t="s">
        <v>867</v>
      </c>
      <c r="C290" s="264">
        <v>324750</v>
      </c>
      <c r="D290" s="283" t="s">
        <v>1232</v>
      </c>
      <c r="G290"/>
    </row>
    <row r="291" spans="1:7" s="266" customFormat="1" ht="12.3">
      <c r="A291" s="285" t="s">
        <v>48</v>
      </c>
      <c r="B291" s="266" t="s">
        <v>868</v>
      </c>
      <c r="C291" s="264">
        <v>55000</v>
      </c>
      <c r="D291" s="283" t="s">
        <v>1232</v>
      </c>
      <c r="G291"/>
    </row>
    <row r="292" spans="1:7" s="266" customFormat="1" ht="12.3">
      <c r="A292" s="285" t="s">
        <v>48</v>
      </c>
      <c r="B292" s="266" t="s">
        <v>857</v>
      </c>
      <c r="C292" s="264">
        <v>44400</v>
      </c>
      <c r="D292" s="283" t="s">
        <v>1232</v>
      </c>
      <c r="G292"/>
    </row>
    <row r="293" spans="1:7" s="266" customFormat="1" ht="12.3">
      <c r="A293" s="285" t="s">
        <v>48</v>
      </c>
      <c r="B293" s="266" t="s">
        <v>860</v>
      </c>
      <c r="C293" s="264">
        <v>120000</v>
      </c>
      <c r="D293" s="283" t="s">
        <v>1232</v>
      </c>
      <c r="G293"/>
    </row>
    <row r="294" spans="1:7" s="266" customFormat="1" ht="12.3">
      <c r="A294" s="285" t="s">
        <v>48</v>
      </c>
      <c r="B294" s="266" t="s">
        <v>861</v>
      </c>
      <c r="C294" s="264">
        <v>34560</v>
      </c>
      <c r="D294" s="283" t="s">
        <v>1232</v>
      </c>
      <c r="G294"/>
    </row>
    <row r="295" spans="1:7" s="266" customFormat="1" ht="12.3">
      <c r="A295" s="285" t="s">
        <v>48</v>
      </c>
      <c r="B295" s="266" t="s">
        <v>858</v>
      </c>
      <c r="C295" s="264">
        <v>41565</v>
      </c>
      <c r="D295" s="283" t="s">
        <v>1232</v>
      </c>
      <c r="G295"/>
    </row>
    <row r="296" spans="1:7" s="266" customFormat="1" ht="12.3">
      <c r="A296" s="285" t="s">
        <v>48</v>
      </c>
      <c r="B296" s="266" t="s">
        <v>859</v>
      </c>
      <c r="C296" s="264">
        <v>11010</v>
      </c>
      <c r="D296" s="283" t="s">
        <v>1232</v>
      </c>
      <c r="G296"/>
    </row>
    <row r="297" spans="1:7" s="266" customFormat="1" ht="12.3">
      <c r="A297" s="285" t="s">
        <v>48</v>
      </c>
      <c r="B297" s="266" t="s">
        <v>841</v>
      </c>
      <c r="C297" s="264">
        <v>11165</v>
      </c>
      <c r="D297" s="283" t="s">
        <v>1232</v>
      </c>
      <c r="G297"/>
    </row>
    <row r="298" spans="1:7" s="266" customFormat="1" ht="12.3">
      <c r="A298" s="285" t="s">
        <v>48</v>
      </c>
      <c r="B298" s="266" t="s">
        <v>863</v>
      </c>
      <c r="C298" s="264">
        <v>32970</v>
      </c>
      <c r="D298" s="283" t="s">
        <v>1232</v>
      </c>
      <c r="G298"/>
    </row>
    <row r="299" spans="1:7" s="266" customFormat="1" ht="12.3">
      <c r="A299" s="285" t="s">
        <v>48</v>
      </c>
      <c r="B299" s="266" t="s">
        <v>770</v>
      </c>
      <c r="C299" s="264">
        <v>66690</v>
      </c>
      <c r="D299" s="283" t="s">
        <v>1232</v>
      </c>
      <c r="G299"/>
    </row>
    <row r="300" spans="1:7" s="266" customFormat="1" ht="12.3">
      <c r="A300" s="285" t="s">
        <v>48</v>
      </c>
      <c r="B300" s="266" t="s">
        <v>897</v>
      </c>
      <c r="C300" s="264">
        <v>50415</v>
      </c>
      <c r="D300" s="283" t="s">
        <v>1232</v>
      </c>
      <c r="G300"/>
    </row>
    <row r="301" spans="1:7" s="266" customFormat="1" ht="12.3">
      <c r="A301" s="285" t="s">
        <v>48</v>
      </c>
      <c r="B301" s="266" t="s">
        <v>870</v>
      </c>
      <c r="C301" s="264">
        <v>714</v>
      </c>
      <c r="D301" s="283" t="s">
        <v>1232</v>
      </c>
      <c r="G301"/>
    </row>
    <row r="302" spans="1:7" s="266" customFormat="1" ht="12.3">
      <c r="A302" s="285" t="s">
        <v>48</v>
      </c>
      <c r="B302" s="266" t="s">
        <v>862</v>
      </c>
      <c r="C302" s="264">
        <v>25865.000000000004</v>
      </c>
      <c r="D302" s="283" t="s">
        <v>1232</v>
      </c>
      <c r="G302"/>
    </row>
    <row r="303" spans="1:7" s="266" customFormat="1" ht="12.3">
      <c r="A303" s="285" t="s">
        <v>48</v>
      </c>
      <c r="B303" s="266" t="s">
        <v>864</v>
      </c>
      <c r="C303" s="264">
        <v>49490</v>
      </c>
      <c r="D303" s="283" t="s">
        <v>1232</v>
      </c>
      <c r="G303"/>
    </row>
    <row r="304" spans="1:7" s="266" customFormat="1" ht="12.3">
      <c r="A304" s="285" t="s">
        <v>48</v>
      </c>
      <c r="B304" s="266" t="s">
        <v>579</v>
      </c>
      <c r="C304" s="264">
        <v>33460</v>
      </c>
      <c r="D304" s="283" t="s">
        <v>1232</v>
      </c>
      <c r="G304"/>
    </row>
    <row r="305" spans="1:7" s="266" customFormat="1" ht="12.3">
      <c r="A305" s="285" t="s">
        <v>48</v>
      </c>
      <c r="B305" s="266" t="s">
        <v>869</v>
      </c>
      <c r="C305" s="264">
        <v>15119.999999999998</v>
      </c>
      <c r="D305" s="283" t="s">
        <v>1232</v>
      </c>
      <c r="G305"/>
    </row>
    <row r="306" spans="1:7" s="266" customFormat="1" ht="12.3">
      <c r="A306" s="285" t="s">
        <v>48</v>
      </c>
      <c r="B306" s="266" t="s">
        <v>866</v>
      </c>
      <c r="C306" s="264">
        <v>97200</v>
      </c>
      <c r="D306" s="283" t="s">
        <v>1232</v>
      </c>
      <c r="G306"/>
    </row>
    <row r="307" spans="1:7" s="266" customFormat="1" ht="12.3">
      <c r="A307" s="285" t="s">
        <v>48</v>
      </c>
      <c r="B307" s="266" t="s">
        <v>865</v>
      </c>
      <c r="C307" s="264">
        <v>71205</v>
      </c>
      <c r="D307" s="283" t="s">
        <v>1232</v>
      </c>
      <c r="G307"/>
    </row>
    <row r="308" spans="1:7" s="266" customFormat="1" ht="12.3">
      <c r="A308" s="266" t="s">
        <v>974</v>
      </c>
      <c r="B308" s="266" t="s">
        <v>975</v>
      </c>
      <c r="C308" s="264">
        <v>13500</v>
      </c>
      <c r="D308" s="283" t="s">
        <v>12</v>
      </c>
      <c r="G308"/>
    </row>
    <row r="309" spans="1:7" s="266" customFormat="1" ht="12.3">
      <c r="A309" s="266" t="s">
        <v>974</v>
      </c>
      <c r="B309" s="266" t="s">
        <v>976</v>
      </c>
      <c r="C309" s="264">
        <v>6000</v>
      </c>
      <c r="D309" s="283" t="s">
        <v>12</v>
      </c>
      <c r="G309"/>
    </row>
    <row r="310" spans="1:7" s="266" customFormat="1" ht="12.3">
      <c r="A310" s="266" t="s">
        <v>974</v>
      </c>
      <c r="B310" s="266" t="s">
        <v>977</v>
      </c>
      <c r="C310" s="264">
        <v>36720</v>
      </c>
      <c r="D310" s="283" t="s">
        <v>12</v>
      </c>
      <c r="G310"/>
    </row>
    <row r="311" spans="1:7" s="266" customFormat="1" ht="12.3">
      <c r="A311" s="266" t="s">
        <v>974</v>
      </c>
      <c r="B311" s="266" t="s">
        <v>978</v>
      </c>
      <c r="C311" s="264">
        <v>23985</v>
      </c>
      <c r="D311" s="283" t="s">
        <v>12</v>
      </c>
      <c r="G311"/>
    </row>
    <row r="312" spans="1:7" s="266" customFormat="1" ht="12.3">
      <c r="A312" s="285" t="s">
        <v>1420</v>
      </c>
      <c r="B312" s="266" t="s">
        <v>775</v>
      </c>
      <c r="C312" s="264">
        <v>13265</v>
      </c>
      <c r="D312" s="283" t="s">
        <v>1232</v>
      </c>
      <c r="G312"/>
    </row>
    <row r="313" spans="1:7" s="266" customFormat="1" ht="12.3">
      <c r="A313" s="285" t="s">
        <v>1420</v>
      </c>
      <c r="B313" s="266" t="s">
        <v>830</v>
      </c>
      <c r="C313" s="264">
        <v>459000</v>
      </c>
      <c r="D313" s="283" t="s">
        <v>1232</v>
      </c>
      <c r="G313"/>
    </row>
    <row r="314" spans="1:7" s="266" customFormat="1" ht="12.3">
      <c r="A314" s="285" t="s">
        <v>1420</v>
      </c>
      <c r="B314" s="266" t="s">
        <v>831</v>
      </c>
      <c r="C314" s="264">
        <v>595200</v>
      </c>
      <c r="D314" s="283" t="s">
        <v>1232</v>
      </c>
      <c r="G314"/>
    </row>
    <row r="315" spans="1:7" s="266" customFormat="1" ht="12.3">
      <c r="A315" s="285" t="s">
        <v>1420</v>
      </c>
      <c r="B315" s="266" t="s">
        <v>832</v>
      </c>
      <c r="C315" s="264">
        <v>85200</v>
      </c>
      <c r="D315" s="283" t="s">
        <v>1232</v>
      </c>
      <c r="G315"/>
    </row>
    <row r="316" spans="1:7" s="266" customFormat="1" ht="12.3">
      <c r="A316" s="259" t="s">
        <v>1203</v>
      </c>
      <c r="B316" s="259" t="s">
        <v>1085</v>
      </c>
      <c r="C316" s="264">
        <v>22110</v>
      </c>
      <c r="D316" s="262" t="s">
        <v>12</v>
      </c>
      <c r="G316"/>
    </row>
    <row r="317" spans="1:7" s="266" customFormat="1" ht="12.3">
      <c r="A317" s="259" t="s">
        <v>1204</v>
      </c>
      <c r="B317" s="259" t="s">
        <v>1086</v>
      </c>
      <c r="C317" s="264">
        <v>2119.5</v>
      </c>
      <c r="D317" s="262" t="s">
        <v>12</v>
      </c>
      <c r="G317"/>
    </row>
    <row r="318" spans="1:7" s="266" customFormat="1" ht="12.3">
      <c r="A318" s="259" t="s">
        <v>1205</v>
      </c>
      <c r="B318" s="259" t="s">
        <v>1087</v>
      </c>
      <c r="C318" s="264">
        <v>2000</v>
      </c>
      <c r="D318" s="262" t="s">
        <v>12</v>
      </c>
      <c r="G318"/>
    </row>
    <row r="319" spans="1:7" s="266" customFormat="1" ht="12.3">
      <c r="A319" s="259" t="s">
        <v>1206</v>
      </c>
      <c r="B319" s="259" t="s">
        <v>1088</v>
      </c>
      <c r="C319" s="264">
        <v>268.5</v>
      </c>
      <c r="D319" s="262" t="s">
        <v>12</v>
      </c>
      <c r="G319"/>
    </row>
    <row r="320" spans="1:7" s="266" customFormat="1" ht="12.3">
      <c r="A320" s="259" t="s">
        <v>1207</v>
      </c>
      <c r="B320" s="259" t="s">
        <v>1089</v>
      </c>
      <c r="C320" s="264">
        <v>97800</v>
      </c>
      <c r="D320" s="262" t="s">
        <v>12</v>
      </c>
      <c r="G320"/>
    </row>
    <row r="321" spans="1:7" s="266" customFormat="1" ht="12.3">
      <c r="A321" s="259" t="s">
        <v>1207</v>
      </c>
      <c r="B321" s="259" t="s">
        <v>1090</v>
      </c>
      <c r="C321" s="264">
        <v>93000</v>
      </c>
      <c r="D321" s="262" t="s">
        <v>12</v>
      </c>
      <c r="G321"/>
    </row>
    <row r="322" spans="1:7" s="266" customFormat="1" ht="12.3">
      <c r="A322" s="259" t="s">
        <v>1207</v>
      </c>
      <c r="B322" s="259" t="s">
        <v>1091</v>
      </c>
      <c r="C322" s="264">
        <v>14805</v>
      </c>
      <c r="D322" s="262" t="s">
        <v>12</v>
      </c>
      <c r="G322"/>
    </row>
    <row r="323" spans="1:7" s="266" customFormat="1" ht="12.3">
      <c r="A323" s="266" t="s">
        <v>898</v>
      </c>
      <c r="B323" s="266" t="s">
        <v>633</v>
      </c>
      <c r="C323" s="264">
        <v>5739.9999999999991</v>
      </c>
      <c r="D323" s="283" t="s">
        <v>1232</v>
      </c>
      <c r="G323"/>
    </row>
    <row r="324" spans="1:7" s="266" customFormat="1" ht="12.3">
      <c r="A324" s="266" t="s">
        <v>898</v>
      </c>
      <c r="B324" s="266" t="s">
        <v>899</v>
      </c>
      <c r="C324" s="264">
        <v>123375</v>
      </c>
      <c r="D324" s="283" t="s">
        <v>1232</v>
      </c>
      <c r="G324"/>
    </row>
    <row r="325" spans="1:7" s="266" customFormat="1" ht="12.3">
      <c r="A325" s="266" t="s">
        <v>898</v>
      </c>
      <c r="B325" s="266" t="s">
        <v>900</v>
      </c>
      <c r="C325" s="264">
        <v>43800</v>
      </c>
      <c r="D325" s="283" t="s">
        <v>1232</v>
      </c>
      <c r="G325"/>
    </row>
    <row r="326" spans="1:7" s="266" customFormat="1" ht="12.3">
      <c r="A326" s="259" t="s">
        <v>1092</v>
      </c>
      <c r="B326" s="259" t="s">
        <v>1093</v>
      </c>
      <c r="C326" s="264">
        <v>9930</v>
      </c>
      <c r="D326" s="262" t="s">
        <v>12</v>
      </c>
      <c r="G326"/>
    </row>
    <row r="327" spans="1:7" s="266" customFormat="1" ht="12.3">
      <c r="A327" s="259" t="s">
        <v>1092</v>
      </c>
      <c r="B327" s="259" t="s">
        <v>1094</v>
      </c>
      <c r="C327" s="264">
        <v>6510</v>
      </c>
      <c r="D327" s="262" t="s">
        <v>12</v>
      </c>
      <c r="G327"/>
    </row>
    <row r="328" spans="1:7" s="266" customFormat="1" ht="12.3">
      <c r="A328" s="259" t="s">
        <v>1208</v>
      </c>
      <c r="B328" s="259" t="s">
        <v>1095</v>
      </c>
      <c r="C328" s="264">
        <v>1232010</v>
      </c>
      <c r="D328" s="262" t="s">
        <v>12</v>
      </c>
      <c r="G328"/>
    </row>
    <row r="329" spans="1:7" s="266" customFormat="1" ht="12.3">
      <c r="A329" s="259" t="s">
        <v>1208</v>
      </c>
      <c r="B329" s="259" t="s">
        <v>1096</v>
      </c>
      <c r="C329" s="264">
        <v>20700</v>
      </c>
      <c r="D329" s="262" t="s">
        <v>12</v>
      </c>
      <c r="G329"/>
    </row>
    <row r="330" spans="1:7" s="266" customFormat="1" ht="12.3">
      <c r="A330" s="259" t="s">
        <v>1208</v>
      </c>
      <c r="B330" s="259" t="s">
        <v>1097</v>
      </c>
      <c r="C330" s="264">
        <v>55560</v>
      </c>
      <c r="D330" s="262" t="s">
        <v>12</v>
      </c>
      <c r="G330"/>
    </row>
    <row r="331" spans="1:7" s="266" customFormat="1" ht="12.3">
      <c r="A331" s="259" t="s">
        <v>1208</v>
      </c>
      <c r="B331" s="259" t="s">
        <v>1098</v>
      </c>
      <c r="C331" s="264">
        <v>27390</v>
      </c>
      <c r="D331" s="262" t="s">
        <v>12</v>
      </c>
      <c r="G331"/>
    </row>
    <row r="332" spans="1:7" s="266" customFormat="1" ht="12.3">
      <c r="A332" s="259" t="s">
        <v>1208</v>
      </c>
      <c r="B332" s="259" t="s">
        <v>1099</v>
      </c>
      <c r="C332" s="264">
        <v>75075</v>
      </c>
      <c r="D332" s="262" t="s">
        <v>12</v>
      </c>
      <c r="G332"/>
    </row>
    <row r="333" spans="1:7" s="266" customFormat="1" ht="12.3">
      <c r="A333" s="259" t="s">
        <v>1209</v>
      </c>
      <c r="B333" s="259" t="s">
        <v>1100</v>
      </c>
      <c r="C333" s="264">
        <v>10500</v>
      </c>
      <c r="D333" s="262" t="s">
        <v>12</v>
      </c>
      <c r="G333"/>
    </row>
    <row r="334" spans="1:7" s="266" customFormat="1" ht="12.3">
      <c r="A334" s="259" t="s">
        <v>1209</v>
      </c>
      <c r="B334" s="259" t="s">
        <v>1101</v>
      </c>
      <c r="C334" s="264">
        <v>15000</v>
      </c>
      <c r="D334" s="262" t="s">
        <v>12</v>
      </c>
      <c r="G334"/>
    </row>
    <row r="335" spans="1:7" s="266" customFormat="1" ht="12.3">
      <c r="A335" s="259" t="s">
        <v>1209</v>
      </c>
      <c r="B335" s="259" t="s">
        <v>1102</v>
      </c>
      <c r="C335" s="264">
        <v>4650</v>
      </c>
      <c r="D335" s="262" t="s">
        <v>12</v>
      </c>
      <c r="G335"/>
    </row>
    <row r="336" spans="1:7" s="266" customFormat="1" ht="12.3">
      <c r="A336" s="259" t="s">
        <v>1209</v>
      </c>
      <c r="B336" s="259" t="s">
        <v>1103</v>
      </c>
      <c r="C336" s="264">
        <v>4907.5</v>
      </c>
      <c r="D336" s="262" t="s">
        <v>12</v>
      </c>
      <c r="G336"/>
    </row>
    <row r="337" spans="1:7" s="266" customFormat="1" ht="12.3">
      <c r="A337" s="259" t="s">
        <v>1209</v>
      </c>
      <c r="B337" s="259" t="s">
        <v>1104</v>
      </c>
      <c r="C337" s="264">
        <v>5000</v>
      </c>
      <c r="D337" s="262" t="s">
        <v>12</v>
      </c>
      <c r="G337"/>
    </row>
    <row r="338" spans="1:7" s="266" customFormat="1" ht="12.3">
      <c r="A338" s="259" t="s">
        <v>1209</v>
      </c>
      <c r="B338" s="259" t="s">
        <v>1105</v>
      </c>
      <c r="C338" s="264">
        <v>4882.5</v>
      </c>
      <c r="D338" s="262" t="s">
        <v>12</v>
      </c>
      <c r="G338"/>
    </row>
    <row r="339" spans="1:7" s="266" customFormat="1" ht="12.3">
      <c r="A339" s="259" t="s">
        <v>1209</v>
      </c>
      <c r="B339" s="259" t="s">
        <v>1106</v>
      </c>
      <c r="C339" s="264">
        <v>2400</v>
      </c>
      <c r="D339" s="262" t="s">
        <v>12</v>
      </c>
      <c r="G339"/>
    </row>
    <row r="340" spans="1:7" s="266" customFormat="1" ht="12.3">
      <c r="A340" s="285" t="s">
        <v>1422</v>
      </c>
      <c r="B340" s="266" t="s">
        <v>569</v>
      </c>
      <c r="C340" s="264">
        <v>10440</v>
      </c>
      <c r="D340" s="283" t="s">
        <v>1232</v>
      </c>
      <c r="G340"/>
    </row>
    <row r="341" spans="1:7" s="266" customFormat="1" ht="12.3">
      <c r="A341" s="285" t="s">
        <v>1422</v>
      </c>
      <c r="B341" s="266" t="s">
        <v>901</v>
      </c>
      <c r="C341" s="264">
        <v>15900</v>
      </c>
      <c r="D341" s="283" t="s">
        <v>1232</v>
      </c>
      <c r="G341"/>
    </row>
    <row r="342" spans="1:7" s="266" customFormat="1" ht="12.3">
      <c r="A342" s="285" t="s">
        <v>1422</v>
      </c>
      <c r="B342" s="266" t="s">
        <v>554</v>
      </c>
      <c r="C342" s="264">
        <v>90240</v>
      </c>
      <c r="D342" s="283" t="s">
        <v>1232</v>
      </c>
      <c r="G342"/>
    </row>
    <row r="343" spans="1:7" s="266" customFormat="1" ht="12.3">
      <c r="A343" s="285" t="s">
        <v>1422</v>
      </c>
      <c r="B343" s="266" t="s">
        <v>549</v>
      </c>
      <c r="C343" s="264">
        <v>7950.09</v>
      </c>
      <c r="D343" s="283" t="s">
        <v>1232</v>
      </c>
      <c r="G343"/>
    </row>
    <row r="344" spans="1:7" s="266" customFormat="1" ht="12.3">
      <c r="A344" s="285" t="s">
        <v>1422</v>
      </c>
      <c r="B344" s="266" t="s">
        <v>551</v>
      </c>
      <c r="C344" s="264">
        <v>1234.21</v>
      </c>
      <c r="D344" s="283" t="s">
        <v>1232</v>
      </c>
      <c r="G344"/>
    </row>
    <row r="345" spans="1:7" s="266" customFormat="1" ht="12.3">
      <c r="A345" s="285" t="s">
        <v>1422</v>
      </c>
      <c r="B345" s="266" t="s">
        <v>576</v>
      </c>
      <c r="C345" s="264">
        <v>1367.64</v>
      </c>
      <c r="D345" s="283" t="s">
        <v>1232</v>
      </c>
      <c r="G345"/>
    </row>
    <row r="346" spans="1:7" s="266" customFormat="1" ht="12.3">
      <c r="A346" s="285" t="s">
        <v>1422</v>
      </c>
      <c r="B346" s="266" t="s">
        <v>552</v>
      </c>
      <c r="C346" s="264">
        <v>1412.11</v>
      </c>
      <c r="D346" s="283" t="s">
        <v>1232</v>
      </c>
      <c r="G346"/>
    </row>
    <row r="347" spans="1:7" s="266" customFormat="1" ht="12.3">
      <c r="A347" s="285" t="s">
        <v>1422</v>
      </c>
      <c r="B347" s="266" t="s">
        <v>550</v>
      </c>
      <c r="C347" s="264">
        <v>2090.37</v>
      </c>
      <c r="D347" s="283" t="s">
        <v>1232</v>
      </c>
      <c r="G347"/>
    </row>
    <row r="348" spans="1:7" s="266" customFormat="1" ht="12.3">
      <c r="A348" s="285" t="s">
        <v>1422</v>
      </c>
      <c r="B348" s="266" t="s">
        <v>553</v>
      </c>
      <c r="C348" s="264">
        <v>163680</v>
      </c>
      <c r="D348" s="283" t="s">
        <v>1232</v>
      </c>
      <c r="G348"/>
    </row>
    <row r="349" spans="1:7" s="266" customFormat="1" ht="12.3">
      <c r="A349" s="285" t="s">
        <v>1422</v>
      </c>
      <c r="B349" s="266" t="s">
        <v>558</v>
      </c>
      <c r="C349" s="264">
        <v>39600</v>
      </c>
      <c r="D349" s="283" t="s">
        <v>1232</v>
      </c>
      <c r="G349"/>
    </row>
    <row r="350" spans="1:7" s="266" customFormat="1" ht="12.3">
      <c r="A350" s="285" t="s">
        <v>1422</v>
      </c>
      <c r="B350" s="266" t="s">
        <v>556</v>
      </c>
      <c r="C350" s="264">
        <v>60000</v>
      </c>
      <c r="D350" s="283" t="s">
        <v>1232</v>
      </c>
      <c r="G350"/>
    </row>
    <row r="351" spans="1:7" s="266" customFormat="1" ht="12.3">
      <c r="A351" s="285" t="s">
        <v>1422</v>
      </c>
      <c r="B351" s="266" t="s">
        <v>564</v>
      </c>
      <c r="C351" s="264">
        <v>2000</v>
      </c>
      <c r="D351" s="283" t="s">
        <v>1232</v>
      </c>
      <c r="G351"/>
    </row>
    <row r="352" spans="1:7" s="266" customFormat="1" ht="12.3">
      <c r="A352" s="285" t="s">
        <v>1422</v>
      </c>
      <c r="B352" s="266" t="s">
        <v>566</v>
      </c>
      <c r="C352" s="264">
        <v>-70</v>
      </c>
      <c r="D352" s="283" t="s">
        <v>1232</v>
      </c>
      <c r="G352"/>
    </row>
    <row r="353" spans="1:7" s="266" customFormat="1" ht="12.3">
      <c r="A353" s="285" t="s">
        <v>1422</v>
      </c>
      <c r="B353" s="266" t="s">
        <v>560</v>
      </c>
      <c r="C353" s="264">
        <v>40000</v>
      </c>
      <c r="D353" s="283" t="s">
        <v>1232</v>
      </c>
      <c r="G353"/>
    </row>
    <row r="354" spans="1:7" s="266" customFormat="1" ht="12.3">
      <c r="A354" s="285" t="s">
        <v>1422</v>
      </c>
      <c r="B354" s="266" t="s">
        <v>557</v>
      </c>
      <c r="C354" s="264">
        <v>56640</v>
      </c>
      <c r="D354" s="283" t="s">
        <v>1232</v>
      </c>
      <c r="G354"/>
    </row>
    <row r="355" spans="1:7" s="266" customFormat="1" ht="12.3">
      <c r="A355" s="285" t="s">
        <v>1422</v>
      </c>
      <c r="B355" s="266" t="s">
        <v>547</v>
      </c>
      <c r="C355" s="264">
        <v>27600</v>
      </c>
      <c r="D355" s="283" t="s">
        <v>1232</v>
      </c>
      <c r="G355"/>
    </row>
    <row r="356" spans="1:7" s="266" customFormat="1" ht="12.3">
      <c r="A356" s="285" t="s">
        <v>1422</v>
      </c>
      <c r="B356" s="266" t="s">
        <v>548</v>
      </c>
      <c r="C356" s="264">
        <v>35600</v>
      </c>
      <c r="D356" s="283" t="s">
        <v>1232</v>
      </c>
      <c r="G356"/>
    </row>
    <row r="357" spans="1:7" s="266" customFormat="1" ht="12.3">
      <c r="A357" s="285" t="s">
        <v>1422</v>
      </c>
      <c r="B357" s="266" t="s">
        <v>902</v>
      </c>
      <c r="C357" s="264">
        <v>13830</v>
      </c>
      <c r="D357" s="283" t="s">
        <v>1232</v>
      </c>
      <c r="G357"/>
    </row>
    <row r="358" spans="1:7" s="266" customFormat="1" ht="12.3">
      <c r="A358" s="285" t="s">
        <v>1422</v>
      </c>
      <c r="B358" s="266" t="s">
        <v>902</v>
      </c>
      <c r="C358" s="264">
        <v>18440</v>
      </c>
      <c r="D358" s="283" t="s">
        <v>1232</v>
      </c>
      <c r="G358"/>
    </row>
    <row r="359" spans="1:7" s="266" customFormat="1" ht="12.3">
      <c r="A359" s="285" t="s">
        <v>1422</v>
      </c>
      <c r="B359" s="266" t="s">
        <v>561</v>
      </c>
      <c r="C359" s="264">
        <v>42960</v>
      </c>
      <c r="D359" s="283" t="s">
        <v>1232</v>
      </c>
      <c r="G359"/>
    </row>
    <row r="360" spans="1:7" s="266" customFormat="1" ht="12.3">
      <c r="A360" s="285" t="s">
        <v>1422</v>
      </c>
      <c r="B360" s="266" t="s">
        <v>571</v>
      </c>
      <c r="C360" s="264">
        <v>15000</v>
      </c>
      <c r="D360" s="283" t="s">
        <v>1232</v>
      </c>
      <c r="G360"/>
    </row>
    <row r="361" spans="1:7" s="266" customFormat="1" ht="12.3">
      <c r="A361" s="285" t="s">
        <v>1422</v>
      </c>
      <c r="B361" s="266" t="s">
        <v>572</v>
      </c>
      <c r="C361" s="264">
        <v>15000</v>
      </c>
      <c r="D361" s="283" t="s">
        <v>1232</v>
      </c>
      <c r="G361"/>
    </row>
    <row r="362" spans="1:7" s="266" customFormat="1" ht="12.3">
      <c r="A362" s="285" t="s">
        <v>1422</v>
      </c>
      <c r="B362" s="266" t="s">
        <v>573</v>
      </c>
      <c r="C362" s="264">
        <v>14025</v>
      </c>
      <c r="D362" s="283" t="s">
        <v>1232</v>
      </c>
      <c r="G362"/>
    </row>
    <row r="363" spans="1:7" s="266" customFormat="1" ht="12.3">
      <c r="A363" s="285" t="s">
        <v>1422</v>
      </c>
      <c r="B363" s="266" t="s">
        <v>568</v>
      </c>
      <c r="C363" s="264">
        <v>17100</v>
      </c>
      <c r="D363" s="283" t="s">
        <v>1232</v>
      </c>
      <c r="G363"/>
    </row>
    <row r="364" spans="1:7" s="266" customFormat="1" ht="12.3">
      <c r="A364" s="285" t="s">
        <v>1422</v>
      </c>
      <c r="B364" s="266" t="s">
        <v>567</v>
      </c>
      <c r="C364" s="264">
        <v>17400</v>
      </c>
      <c r="D364" s="283" t="s">
        <v>1232</v>
      </c>
      <c r="G364"/>
    </row>
    <row r="365" spans="1:7" s="266" customFormat="1" ht="12.3">
      <c r="A365" s="285" t="s">
        <v>1422</v>
      </c>
      <c r="B365" s="266" t="s">
        <v>574</v>
      </c>
      <c r="C365" s="264">
        <v>13440</v>
      </c>
      <c r="D365" s="283" t="s">
        <v>1232</v>
      </c>
      <c r="G365"/>
    </row>
    <row r="366" spans="1:7" s="266" customFormat="1" ht="12.3">
      <c r="A366" s="285" t="s">
        <v>1422</v>
      </c>
      <c r="B366" s="266" t="s">
        <v>570</v>
      </c>
      <c r="C366" s="264">
        <v>15000</v>
      </c>
      <c r="D366" s="283" t="s">
        <v>1232</v>
      </c>
      <c r="G366"/>
    </row>
    <row r="367" spans="1:7" s="266" customFormat="1" ht="12.3">
      <c r="A367" s="285" t="s">
        <v>1422</v>
      </c>
      <c r="B367" s="266" t="s">
        <v>903</v>
      </c>
      <c r="C367" s="264">
        <v>692.5</v>
      </c>
      <c r="D367" s="283" t="s">
        <v>1232</v>
      </c>
      <c r="G367"/>
    </row>
    <row r="368" spans="1:7" s="266" customFormat="1" ht="12.3">
      <c r="A368" s="285" t="s">
        <v>1422</v>
      </c>
      <c r="B368" s="266" t="s">
        <v>904</v>
      </c>
      <c r="C368" s="264">
        <v>975</v>
      </c>
      <c r="D368" s="283" t="s">
        <v>1232</v>
      </c>
      <c r="G368"/>
    </row>
    <row r="369" spans="1:7" s="266" customFormat="1" ht="12.3">
      <c r="A369" s="285" t="s">
        <v>1422</v>
      </c>
      <c r="B369" s="266" t="s">
        <v>905</v>
      </c>
      <c r="C369" s="264">
        <v>2362.5</v>
      </c>
      <c r="D369" s="283" t="s">
        <v>1232</v>
      </c>
      <c r="G369"/>
    </row>
    <row r="370" spans="1:7" s="266" customFormat="1" ht="12.3">
      <c r="A370" s="285" t="s">
        <v>1422</v>
      </c>
      <c r="B370" s="266" t="s">
        <v>906</v>
      </c>
      <c r="C370" s="264">
        <v>250</v>
      </c>
      <c r="D370" s="283" t="s">
        <v>1232</v>
      </c>
      <c r="G370"/>
    </row>
    <row r="371" spans="1:7" s="266" customFormat="1" ht="12.3">
      <c r="A371" s="285" t="s">
        <v>1422</v>
      </c>
      <c r="B371" s="266" t="s">
        <v>575</v>
      </c>
      <c r="C371" s="264">
        <v>4620</v>
      </c>
      <c r="D371" s="283" t="s">
        <v>1232</v>
      </c>
      <c r="G371"/>
    </row>
    <row r="372" spans="1:7" s="266" customFormat="1" ht="12.3">
      <c r="A372" s="285" t="s">
        <v>1422</v>
      </c>
      <c r="B372" s="266" t="s">
        <v>563</v>
      </c>
      <c r="C372" s="264">
        <v>21600</v>
      </c>
      <c r="D372" s="283" t="s">
        <v>1232</v>
      </c>
      <c r="G372"/>
    </row>
    <row r="373" spans="1:7" s="266" customFormat="1" ht="12.3">
      <c r="A373" s="285" t="s">
        <v>1422</v>
      </c>
      <c r="B373" s="266" t="s">
        <v>559</v>
      </c>
      <c r="C373" s="264">
        <v>32760</v>
      </c>
      <c r="D373" s="283" t="s">
        <v>1232</v>
      </c>
      <c r="G373"/>
    </row>
    <row r="374" spans="1:7" s="266" customFormat="1" ht="12.3">
      <c r="A374" s="285" t="s">
        <v>1422</v>
      </c>
      <c r="B374" s="266" t="s">
        <v>565</v>
      </c>
      <c r="C374" s="264">
        <v>1300</v>
      </c>
      <c r="D374" s="283" t="s">
        <v>1232</v>
      </c>
      <c r="G374"/>
    </row>
    <row r="375" spans="1:7" s="266" customFormat="1" ht="12.3">
      <c r="A375" s="282" t="s">
        <v>1371</v>
      </c>
      <c r="B375" s="259" t="s">
        <v>1107</v>
      </c>
      <c r="C375" s="264">
        <v>132300</v>
      </c>
      <c r="D375" s="262" t="s">
        <v>12</v>
      </c>
      <c r="G375"/>
    </row>
    <row r="376" spans="1:7" s="266" customFormat="1" ht="12.3">
      <c r="A376" s="282" t="s">
        <v>1371</v>
      </c>
      <c r="B376" s="259" t="s">
        <v>1108</v>
      </c>
      <c r="C376" s="264">
        <v>14880</v>
      </c>
      <c r="D376" s="262" t="s">
        <v>12</v>
      </c>
      <c r="G376"/>
    </row>
    <row r="377" spans="1:7" s="266" customFormat="1" ht="12.3">
      <c r="A377" s="282" t="s">
        <v>1371</v>
      </c>
      <c r="B377" s="259" t="s">
        <v>1109</v>
      </c>
      <c r="C377" s="264">
        <v>1423.5</v>
      </c>
      <c r="D377" s="262" t="s">
        <v>12</v>
      </c>
      <c r="G377"/>
    </row>
    <row r="378" spans="1:7" s="266" customFormat="1" ht="12.3">
      <c r="A378" s="285" t="s">
        <v>1251</v>
      </c>
      <c r="B378" s="266" t="s">
        <v>555</v>
      </c>
      <c r="C378" s="264">
        <v>57600</v>
      </c>
      <c r="D378" s="283" t="s">
        <v>1232</v>
      </c>
      <c r="G378"/>
    </row>
    <row r="379" spans="1:7" s="266" customFormat="1" ht="12.3">
      <c r="A379" s="285" t="s">
        <v>1251</v>
      </c>
      <c r="B379" s="266" t="s">
        <v>846</v>
      </c>
      <c r="C379" s="264">
        <v>103212</v>
      </c>
      <c r="D379" s="283" t="s">
        <v>1232</v>
      </c>
      <c r="G379"/>
    </row>
    <row r="380" spans="1:7" s="266" customFormat="1" ht="12.3">
      <c r="A380" s="285" t="s">
        <v>1251</v>
      </c>
      <c r="B380" s="266" t="s">
        <v>845</v>
      </c>
      <c r="C380" s="264">
        <v>159600</v>
      </c>
      <c r="D380" s="283" t="s">
        <v>1232</v>
      </c>
      <c r="G380"/>
    </row>
    <row r="381" spans="1:7" s="266" customFormat="1" ht="12.3">
      <c r="A381" s="285" t="s">
        <v>1251</v>
      </c>
      <c r="B381" s="266" t="s">
        <v>844</v>
      </c>
      <c r="C381" s="264">
        <v>191700</v>
      </c>
      <c r="D381" s="283" t="s">
        <v>1232</v>
      </c>
      <c r="G381"/>
    </row>
    <row r="382" spans="1:7" s="266" customFormat="1" ht="12.3">
      <c r="A382" s="285" t="s">
        <v>1251</v>
      </c>
      <c r="B382" s="266" t="s">
        <v>848</v>
      </c>
      <c r="C382" s="264">
        <v>1860</v>
      </c>
      <c r="D382" s="283" t="s">
        <v>1232</v>
      </c>
      <c r="G382"/>
    </row>
    <row r="383" spans="1:7" s="266" customFormat="1" ht="12.3">
      <c r="A383" s="285" t="s">
        <v>1251</v>
      </c>
      <c r="B383" s="266" t="s">
        <v>847</v>
      </c>
      <c r="C383" s="264">
        <v>33255</v>
      </c>
      <c r="D383" s="283" t="s">
        <v>1232</v>
      </c>
      <c r="G383"/>
    </row>
    <row r="384" spans="1:7" s="266" customFormat="1" ht="12.3">
      <c r="A384" s="285" t="s">
        <v>1251</v>
      </c>
      <c r="B384" s="266" t="s">
        <v>907</v>
      </c>
      <c r="C384" s="264">
        <v>38400</v>
      </c>
      <c r="D384" s="283" t="s">
        <v>1232</v>
      </c>
      <c r="G384"/>
    </row>
    <row r="385" spans="1:7" s="266" customFormat="1" ht="12.3">
      <c r="A385" s="285" t="s">
        <v>1251</v>
      </c>
      <c r="B385" s="266" t="s">
        <v>908</v>
      </c>
      <c r="C385" s="264">
        <v>103635</v>
      </c>
      <c r="D385" s="283" t="s">
        <v>1232</v>
      </c>
      <c r="G385"/>
    </row>
    <row r="386" spans="1:7" s="266" customFormat="1" ht="12.3">
      <c r="A386" s="285" t="s">
        <v>1251</v>
      </c>
      <c r="B386" s="259" t="s">
        <v>839</v>
      </c>
      <c r="C386" s="264">
        <v>12215</v>
      </c>
      <c r="D386" s="262" t="s">
        <v>12</v>
      </c>
      <c r="G386"/>
    </row>
    <row r="387" spans="1:7" s="266" customFormat="1" ht="12.3">
      <c r="A387" s="285" t="s">
        <v>1251</v>
      </c>
      <c r="B387" s="259" t="s">
        <v>704</v>
      </c>
      <c r="C387" s="264">
        <v>9275</v>
      </c>
      <c r="D387" s="262" t="s">
        <v>12</v>
      </c>
      <c r="G387"/>
    </row>
    <row r="388" spans="1:7" s="266" customFormat="1" ht="12.3">
      <c r="A388" s="285" t="s">
        <v>1251</v>
      </c>
      <c r="B388" s="266" t="s">
        <v>850</v>
      </c>
      <c r="C388" s="264">
        <v>133800</v>
      </c>
      <c r="D388" s="283" t="s">
        <v>1232</v>
      </c>
      <c r="G388"/>
    </row>
    <row r="389" spans="1:7" s="266" customFormat="1" ht="12.3">
      <c r="A389" s="285" t="s">
        <v>1251</v>
      </c>
      <c r="B389" s="266" t="s">
        <v>851</v>
      </c>
      <c r="C389" s="264">
        <v>97800</v>
      </c>
      <c r="D389" s="283" t="s">
        <v>1232</v>
      </c>
      <c r="G389"/>
    </row>
    <row r="390" spans="1:7" s="266" customFormat="1" ht="12.3">
      <c r="A390" s="285" t="s">
        <v>1251</v>
      </c>
      <c r="B390" s="266" t="s">
        <v>849</v>
      </c>
      <c r="C390" s="264">
        <v>324600</v>
      </c>
      <c r="D390" s="283" t="s">
        <v>1232</v>
      </c>
      <c r="G390"/>
    </row>
    <row r="391" spans="1:7" s="266" customFormat="1" ht="12.3">
      <c r="A391" s="285" t="s">
        <v>1251</v>
      </c>
      <c r="B391" s="259" t="s">
        <v>1223</v>
      </c>
      <c r="C391" s="264">
        <v>19800</v>
      </c>
      <c r="D391" s="262" t="s">
        <v>12</v>
      </c>
      <c r="G391"/>
    </row>
    <row r="392" spans="1:7" s="266" customFormat="1" ht="12.3">
      <c r="A392" s="285" t="s">
        <v>1251</v>
      </c>
      <c r="B392" s="266" t="s">
        <v>562</v>
      </c>
      <c r="C392" s="264">
        <v>7430</v>
      </c>
      <c r="D392" s="283" t="s">
        <v>1232</v>
      </c>
      <c r="G392"/>
    </row>
    <row r="393" spans="1:7" s="266" customFormat="1" ht="12.3">
      <c r="A393" s="285" t="s">
        <v>1251</v>
      </c>
      <c r="B393" s="266" t="s">
        <v>873</v>
      </c>
      <c r="C393" s="264">
        <v>44445</v>
      </c>
      <c r="D393" s="283" t="s">
        <v>1232</v>
      </c>
      <c r="G393"/>
    </row>
    <row r="394" spans="1:7" s="266" customFormat="1" ht="12.3">
      <c r="A394" s="285" t="s">
        <v>1251</v>
      </c>
      <c r="B394" s="266" t="s">
        <v>909</v>
      </c>
      <c r="C394" s="264">
        <v>4975</v>
      </c>
      <c r="D394" s="283" t="s">
        <v>1232</v>
      </c>
      <c r="G394"/>
    </row>
    <row r="395" spans="1:7" s="266" customFormat="1" ht="12.3">
      <c r="A395" s="285" t="s">
        <v>1251</v>
      </c>
      <c r="B395" s="266" t="s">
        <v>910</v>
      </c>
      <c r="C395" s="264">
        <v>3200</v>
      </c>
      <c r="D395" s="283" t="s">
        <v>1232</v>
      </c>
      <c r="G395"/>
    </row>
    <row r="396" spans="1:7" s="266" customFormat="1" ht="12.3">
      <c r="A396" s="285" t="s">
        <v>1251</v>
      </c>
      <c r="B396" s="266" t="s">
        <v>911</v>
      </c>
      <c r="C396" s="264">
        <v>2500</v>
      </c>
      <c r="D396" s="283" t="s">
        <v>1232</v>
      </c>
      <c r="G396"/>
    </row>
    <row r="397" spans="1:7" s="266" customFormat="1" ht="12.3">
      <c r="A397" s="285" t="s">
        <v>1251</v>
      </c>
      <c r="B397" s="266" t="s">
        <v>912</v>
      </c>
      <c r="C397" s="264">
        <v>5000</v>
      </c>
      <c r="D397" s="283" t="s">
        <v>1232</v>
      </c>
      <c r="G397"/>
    </row>
    <row r="398" spans="1:7" s="266" customFormat="1" ht="12.3">
      <c r="A398" s="285" t="s">
        <v>1251</v>
      </c>
      <c r="B398" s="266" t="s">
        <v>913</v>
      </c>
      <c r="C398" s="264">
        <v>1400</v>
      </c>
      <c r="D398" s="283" t="s">
        <v>1232</v>
      </c>
      <c r="G398"/>
    </row>
    <row r="399" spans="1:7" s="266" customFormat="1" ht="12.3">
      <c r="A399" s="285" t="s">
        <v>1251</v>
      </c>
      <c r="B399" s="266" t="s">
        <v>914</v>
      </c>
      <c r="C399" s="264">
        <v>5000</v>
      </c>
      <c r="D399" s="283" t="s">
        <v>1232</v>
      </c>
      <c r="G399"/>
    </row>
    <row r="400" spans="1:7" s="266" customFormat="1" ht="12.3">
      <c r="A400" s="285" t="s">
        <v>1251</v>
      </c>
      <c r="B400" s="266" t="s">
        <v>915</v>
      </c>
      <c r="C400" s="264">
        <v>4800</v>
      </c>
      <c r="D400" s="283" t="s">
        <v>1232</v>
      </c>
      <c r="G400"/>
    </row>
    <row r="401" spans="1:7" s="266" customFormat="1" ht="12.3">
      <c r="A401" s="285" t="s">
        <v>1251</v>
      </c>
      <c r="B401" s="266" t="s">
        <v>916</v>
      </c>
      <c r="C401" s="264">
        <v>950</v>
      </c>
      <c r="D401" s="283" t="s">
        <v>1232</v>
      </c>
      <c r="G401"/>
    </row>
    <row r="402" spans="1:7" s="266" customFormat="1" ht="12.3">
      <c r="A402" s="285" t="s">
        <v>1251</v>
      </c>
      <c r="B402" s="266" t="s">
        <v>917</v>
      </c>
      <c r="C402" s="264">
        <v>5000</v>
      </c>
      <c r="D402" s="283" t="s">
        <v>1232</v>
      </c>
      <c r="G402"/>
    </row>
    <row r="403" spans="1:7" s="266" customFormat="1" ht="12.3">
      <c r="A403" s="285" t="s">
        <v>1251</v>
      </c>
      <c r="B403" s="266" t="s">
        <v>918</v>
      </c>
      <c r="C403" s="264">
        <v>5000</v>
      </c>
      <c r="D403" s="283" t="s">
        <v>1232</v>
      </c>
      <c r="G403"/>
    </row>
    <row r="404" spans="1:7" s="266" customFormat="1" ht="12.3">
      <c r="A404" s="285" t="s">
        <v>1251</v>
      </c>
      <c r="B404" s="266" t="s">
        <v>919</v>
      </c>
      <c r="C404" s="264">
        <v>5000</v>
      </c>
      <c r="D404" s="283" t="s">
        <v>1232</v>
      </c>
      <c r="G404"/>
    </row>
    <row r="405" spans="1:7" s="266" customFormat="1" ht="12.3">
      <c r="A405" s="285" t="s">
        <v>1251</v>
      </c>
      <c r="B405" s="266" t="s">
        <v>920</v>
      </c>
      <c r="C405" s="264">
        <v>2127.5</v>
      </c>
      <c r="D405" s="283" t="s">
        <v>1232</v>
      </c>
      <c r="G405"/>
    </row>
    <row r="406" spans="1:7" s="266" customFormat="1" ht="12.3">
      <c r="A406" s="285" t="s">
        <v>1251</v>
      </c>
      <c r="B406" s="266" t="s">
        <v>921</v>
      </c>
      <c r="C406" s="264">
        <v>4850</v>
      </c>
      <c r="D406" s="283" t="s">
        <v>1232</v>
      </c>
      <c r="G406"/>
    </row>
    <row r="407" spans="1:7" s="266" customFormat="1" ht="12.3">
      <c r="A407" s="285" t="s">
        <v>1251</v>
      </c>
      <c r="B407" s="266" t="s">
        <v>922</v>
      </c>
      <c r="C407" s="264">
        <v>2500</v>
      </c>
      <c r="D407" s="283" t="s">
        <v>1232</v>
      </c>
      <c r="G407"/>
    </row>
    <row r="408" spans="1:7" s="266" customFormat="1" ht="12.3">
      <c r="A408" s="285" t="s">
        <v>1251</v>
      </c>
      <c r="B408" s="266" t="s">
        <v>923</v>
      </c>
      <c r="C408" s="264">
        <v>5000</v>
      </c>
      <c r="D408" s="283" t="s">
        <v>1232</v>
      </c>
      <c r="G408"/>
    </row>
    <row r="409" spans="1:7" s="266" customFormat="1" ht="12.3">
      <c r="A409" s="285" t="s">
        <v>1251</v>
      </c>
      <c r="B409" s="266" t="s">
        <v>924</v>
      </c>
      <c r="C409" s="264">
        <v>3825</v>
      </c>
      <c r="D409" s="283" t="s">
        <v>1232</v>
      </c>
      <c r="G409"/>
    </row>
    <row r="410" spans="1:7" s="266" customFormat="1" ht="12.3">
      <c r="A410" s="285" t="s">
        <v>1251</v>
      </c>
      <c r="B410" s="266" t="s">
        <v>925</v>
      </c>
      <c r="C410" s="264">
        <v>3065</v>
      </c>
      <c r="D410" s="283" t="s">
        <v>1232</v>
      </c>
      <c r="G410"/>
    </row>
    <row r="411" spans="1:7" s="266" customFormat="1" ht="12.3">
      <c r="A411" s="285" t="s">
        <v>1251</v>
      </c>
      <c r="B411" s="266" t="s">
        <v>926</v>
      </c>
      <c r="C411" s="264">
        <v>4417.5</v>
      </c>
      <c r="D411" s="283" t="s">
        <v>1232</v>
      </c>
      <c r="G411"/>
    </row>
    <row r="412" spans="1:7" s="266" customFormat="1" ht="12.3">
      <c r="A412" s="285" t="s">
        <v>1251</v>
      </c>
      <c r="B412" s="266" t="s">
        <v>927</v>
      </c>
      <c r="C412" s="264">
        <v>412.5</v>
      </c>
      <c r="D412" s="283" t="s">
        <v>1232</v>
      </c>
      <c r="G412"/>
    </row>
    <row r="413" spans="1:7" s="266" customFormat="1" ht="12.3">
      <c r="A413" s="285" t="s">
        <v>1251</v>
      </c>
      <c r="B413" s="266" t="s">
        <v>928</v>
      </c>
      <c r="C413" s="264">
        <v>37.5</v>
      </c>
      <c r="D413" s="283" t="s">
        <v>1232</v>
      </c>
      <c r="G413"/>
    </row>
    <row r="414" spans="1:7" s="266" customFormat="1" ht="12.3">
      <c r="A414" s="285" t="s">
        <v>1251</v>
      </c>
      <c r="B414" s="266" t="s">
        <v>929</v>
      </c>
      <c r="C414" s="264">
        <v>2335</v>
      </c>
      <c r="D414" s="283" t="s">
        <v>1232</v>
      </c>
      <c r="G414"/>
    </row>
    <row r="415" spans="1:7" s="266" customFormat="1" ht="12.3">
      <c r="A415" s="285" t="s">
        <v>1251</v>
      </c>
      <c r="B415" s="266" t="s">
        <v>930</v>
      </c>
      <c r="C415" s="264">
        <v>2495</v>
      </c>
      <c r="D415" s="283" t="s">
        <v>1232</v>
      </c>
      <c r="G415"/>
    </row>
    <row r="416" spans="1:7" s="266" customFormat="1" ht="12.3">
      <c r="A416" s="259" t="s">
        <v>1211</v>
      </c>
      <c r="B416" s="259" t="s">
        <v>1110</v>
      </c>
      <c r="C416" s="264">
        <v>37260</v>
      </c>
      <c r="D416" s="262" t="s">
        <v>12</v>
      </c>
      <c r="G416"/>
    </row>
    <row r="417" spans="1:7" s="266" customFormat="1" ht="12.3">
      <c r="A417" s="259" t="s">
        <v>1211</v>
      </c>
      <c r="B417" s="259" t="s">
        <v>1111</v>
      </c>
      <c r="C417" s="264">
        <v>29925</v>
      </c>
      <c r="D417" s="262" t="s">
        <v>12</v>
      </c>
      <c r="G417"/>
    </row>
    <row r="418" spans="1:7" s="266" customFormat="1" ht="12.3">
      <c r="A418" s="259" t="s">
        <v>1211</v>
      </c>
      <c r="B418" s="259" t="s">
        <v>1112</v>
      </c>
      <c r="C418" s="264">
        <v>412.5</v>
      </c>
      <c r="D418" s="262" t="s">
        <v>12</v>
      </c>
      <c r="G418"/>
    </row>
    <row r="419" spans="1:7" s="266" customFormat="1" ht="12.3">
      <c r="A419" s="259" t="s">
        <v>1211</v>
      </c>
      <c r="B419" s="259" t="s">
        <v>1113</v>
      </c>
      <c r="C419" s="264">
        <v>270</v>
      </c>
      <c r="D419" s="262" t="s">
        <v>12</v>
      </c>
      <c r="G419"/>
    </row>
    <row r="420" spans="1:7" s="266" customFormat="1" ht="12.3">
      <c r="A420" s="282" t="s">
        <v>1372</v>
      </c>
      <c r="B420" s="259" t="s">
        <v>1114</v>
      </c>
      <c r="C420" s="264">
        <v>120600.00000000001</v>
      </c>
      <c r="D420" s="262" t="s">
        <v>12</v>
      </c>
      <c r="G420"/>
    </row>
    <row r="421" spans="1:7" s="266" customFormat="1" ht="12.3">
      <c r="A421" s="282" t="s">
        <v>1372</v>
      </c>
      <c r="B421" s="259" t="s">
        <v>1115</v>
      </c>
      <c r="C421" s="264">
        <v>30300</v>
      </c>
      <c r="D421" s="262" t="s">
        <v>12</v>
      </c>
      <c r="G421"/>
    </row>
    <row r="422" spans="1:7" s="266" customFormat="1" ht="12.3">
      <c r="A422" s="266" t="s">
        <v>1423</v>
      </c>
      <c r="B422" s="266" t="s">
        <v>584</v>
      </c>
      <c r="C422" s="264">
        <v>23123.999999999996</v>
      </c>
      <c r="D422" s="283" t="s">
        <v>1232</v>
      </c>
      <c r="G422"/>
    </row>
    <row r="423" spans="1:7" s="266" customFormat="1" ht="12.3">
      <c r="A423" s="266" t="s">
        <v>1423</v>
      </c>
      <c r="B423" s="266" t="s">
        <v>583</v>
      </c>
      <c r="C423" s="264">
        <v>28805</v>
      </c>
      <c r="D423" s="283" t="s">
        <v>1232</v>
      </c>
      <c r="G423"/>
    </row>
    <row r="424" spans="1:7" s="266" customFormat="1" ht="12.3">
      <c r="A424" s="266" t="s">
        <v>1423</v>
      </c>
      <c r="B424" s="266" t="s">
        <v>580</v>
      </c>
      <c r="C424" s="264">
        <v>216600</v>
      </c>
      <c r="D424" s="283" t="s">
        <v>1232</v>
      </c>
      <c r="G424"/>
    </row>
    <row r="425" spans="1:7" s="266" customFormat="1" ht="12.3">
      <c r="A425" s="266" t="s">
        <v>1423</v>
      </c>
      <c r="B425" s="266" t="s">
        <v>582</v>
      </c>
      <c r="C425" s="264">
        <v>37620</v>
      </c>
      <c r="D425" s="283" t="s">
        <v>1232</v>
      </c>
      <c r="G425"/>
    </row>
    <row r="426" spans="1:7" s="266" customFormat="1" ht="12.3">
      <c r="A426" s="266" t="s">
        <v>1423</v>
      </c>
      <c r="B426" s="266" t="s">
        <v>577</v>
      </c>
      <c r="C426" s="264">
        <v>51870</v>
      </c>
      <c r="D426" s="283" t="s">
        <v>1232</v>
      </c>
      <c r="G426"/>
    </row>
    <row r="427" spans="1:7" s="266" customFormat="1" ht="12.3">
      <c r="A427" s="266" t="s">
        <v>1423</v>
      </c>
      <c r="B427" s="266" t="s">
        <v>581</v>
      </c>
      <c r="C427" s="264">
        <v>96300</v>
      </c>
      <c r="D427" s="283" t="s">
        <v>1232</v>
      </c>
      <c r="G427"/>
    </row>
    <row r="428" spans="1:7" s="266" customFormat="1" ht="12.3">
      <c r="A428" s="266" t="s">
        <v>1423</v>
      </c>
      <c r="B428" s="266" t="s">
        <v>625</v>
      </c>
      <c r="C428" s="264">
        <v>5880</v>
      </c>
      <c r="D428" s="283" t="s">
        <v>1232</v>
      </c>
      <c r="G428"/>
    </row>
    <row r="429" spans="1:7" s="266" customFormat="1" ht="12.3">
      <c r="A429" s="266" t="s">
        <v>1423</v>
      </c>
      <c r="B429" s="266" t="s">
        <v>587</v>
      </c>
      <c r="C429" s="264">
        <v>3500</v>
      </c>
      <c r="D429" s="283" t="s">
        <v>1232</v>
      </c>
      <c r="G429"/>
    </row>
    <row r="430" spans="1:7" s="266" customFormat="1" ht="12.3">
      <c r="A430" s="266" t="s">
        <v>1423</v>
      </c>
      <c r="B430" s="266" t="s">
        <v>586</v>
      </c>
      <c r="C430" s="264">
        <v>5100</v>
      </c>
      <c r="D430" s="283" t="s">
        <v>1232</v>
      </c>
      <c r="G430"/>
    </row>
    <row r="431" spans="1:7" s="266" customFormat="1" ht="12.3">
      <c r="A431" s="266" t="s">
        <v>1423</v>
      </c>
      <c r="B431" s="266" t="s">
        <v>578</v>
      </c>
      <c r="C431" s="264">
        <v>17760</v>
      </c>
      <c r="D431" s="283" t="s">
        <v>1232</v>
      </c>
      <c r="G431"/>
    </row>
    <row r="432" spans="1:7" s="266" customFormat="1" ht="12.3">
      <c r="A432" s="266" t="s">
        <v>1423</v>
      </c>
      <c r="B432" s="266" t="s">
        <v>585</v>
      </c>
      <c r="C432" s="264">
        <v>11355</v>
      </c>
      <c r="D432" s="283" t="s">
        <v>1232</v>
      </c>
      <c r="G432"/>
    </row>
    <row r="433" spans="1:7" s="266" customFormat="1" ht="12.3">
      <c r="A433" s="266" t="s">
        <v>1438</v>
      </c>
      <c r="B433" s="266" t="s">
        <v>1152</v>
      </c>
      <c r="C433" s="264">
        <v>2000</v>
      </c>
      <c r="D433" s="283" t="s">
        <v>12</v>
      </c>
      <c r="G433"/>
    </row>
    <row r="434" spans="1:7" s="266" customFormat="1" ht="12.3">
      <c r="A434" s="266" t="s">
        <v>1438</v>
      </c>
      <c r="B434" s="266" t="s">
        <v>1153</v>
      </c>
      <c r="C434" s="264">
        <v>19875</v>
      </c>
      <c r="D434" s="283" t="s">
        <v>12</v>
      </c>
      <c r="G434"/>
    </row>
    <row r="435" spans="1:7" s="266" customFormat="1" ht="12.3">
      <c r="A435" s="285" t="s">
        <v>1424</v>
      </c>
      <c r="B435" s="266" t="s">
        <v>588</v>
      </c>
      <c r="C435" s="264">
        <v>152400</v>
      </c>
      <c r="D435" s="283" t="s">
        <v>1232</v>
      </c>
      <c r="G435"/>
    </row>
    <row r="436" spans="1:7" s="266" customFormat="1" ht="12.3">
      <c r="A436" s="285" t="s">
        <v>1424</v>
      </c>
      <c r="B436" s="266" t="s">
        <v>589</v>
      </c>
      <c r="C436" s="264">
        <v>4290</v>
      </c>
      <c r="D436" s="283" t="s">
        <v>1232</v>
      </c>
      <c r="G436"/>
    </row>
    <row r="437" spans="1:7" s="266" customFormat="1" ht="12.3">
      <c r="A437" s="285" t="s">
        <v>1424</v>
      </c>
      <c r="B437" s="266" t="s">
        <v>590</v>
      </c>
      <c r="C437" s="264">
        <v>71865</v>
      </c>
      <c r="D437" s="283" t="s">
        <v>1232</v>
      </c>
      <c r="G437"/>
    </row>
    <row r="438" spans="1:7" s="266" customFormat="1" ht="12.3">
      <c r="A438" s="285" t="s">
        <v>1424</v>
      </c>
      <c r="B438" s="266" t="s">
        <v>505</v>
      </c>
      <c r="C438" s="264">
        <v>19180</v>
      </c>
      <c r="D438" s="283" t="s">
        <v>1232</v>
      </c>
      <c r="G438"/>
    </row>
    <row r="439" spans="1:7" s="266" customFormat="1" ht="12.3">
      <c r="A439" s="259" t="s">
        <v>1212</v>
      </c>
      <c r="B439" s="259" t="s">
        <v>1116</v>
      </c>
      <c r="C439" s="264">
        <v>5817</v>
      </c>
      <c r="D439" s="262" t="s">
        <v>12</v>
      </c>
      <c r="G439"/>
    </row>
    <row r="440" spans="1:7" s="266" customFormat="1" ht="12.3">
      <c r="A440" s="266" t="s">
        <v>1426</v>
      </c>
      <c r="B440" s="266" t="s">
        <v>506</v>
      </c>
      <c r="C440" s="264">
        <v>8323</v>
      </c>
      <c r="D440" s="283" t="s">
        <v>1232</v>
      </c>
      <c r="G440"/>
    </row>
    <row r="441" spans="1:7" s="266" customFormat="1" ht="12.3">
      <c r="A441" s="266" t="s">
        <v>1426</v>
      </c>
      <c r="B441" s="266" t="s">
        <v>442</v>
      </c>
      <c r="C441" s="264">
        <v>5530</v>
      </c>
      <c r="D441" s="283" t="s">
        <v>1232</v>
      </c>
      <c r="G441"/>
    </row>
    <row r="442" spans="1:7" s="266" customFormat="1" ht="12.3">
      <c r="A442" s="266" t="s">
        <v>1426</v>
      </c>
      <c r="B442" s="266" t="s">
        <v>445</v>
      </c>
      <c r="C442" s="264">
        <v>20300</v>
      </c>
      <c r="D442" s="283" t="s">
        <v>1232</v>
      </c>
      <c r="G442"/>
    </row>
    <row r="443" spans="1:7" s="266" customFormat="1" ht="12.3">
      <c r="A443" s="266" t="s">
        <v>1426</v>
      </c>
      <c r="B443" s="266" t="s">
        <v>598</v>
      </c>
      <c r="C443" s="264">
        <v>53760</v>
      </c>
      <c r="D443" s="283" t="s">
        <v>1232</v>
      </c>
      <c r="G443"/>
    </row>
    <row r="444" spans="1:7" s="266" customFormat="1" ht="12.3">
      <c r="A444" s="266" t="s">
        <v>1426</v>
      </c>
      <c r="B444" s="266" t="s">
        <v>605</v>
      </c>
      <c r="C444" s="264">
        <v>17280</v>
      </c>
      <c r="D444" s="283" t="s">
        <v>1232</v>
      </c>
      <c r="G444"/>
    </row>
    <row r="445" spans="1:7" s="266" customFormat="1" ht="12.3">
      <c r="A445" s="266" t="s">
        <v>1426</v>
      </c>
      <c r="B445" s="266" t="s">
        <v>597</v>
      </c>
      <c r="C445" s="264">
        <v>65100</v>
      </c>
      <c r="D445" s="283" t="s">
        <v>1232</v>
      </c>
      <c r="G445"/>
    </row>
    <row r="446" spans="1:7" s="266" customFormat="1" ht="12.3">
      <c r="A446" s="266" t="s">
        <v>1426</v>
      </c>
      <c r="B446" s="266" t="s">
        <v>593</v>
      </c>
      <c r="C446" s="264">
        <v>52560</v>
      </c>
      <c r="D446" s="283" t="s">
        <v>1232</v>
      </c>
      <c r="G446"/>
    </row>
    <row r="447" spans="1:7" s="266" customFormat="1" ht="12.3">
      <c r="A447" s="266" t="s">
        <v>1426</v>
      </c>
      <c r="B447" s="266" t="s">
        <v>608</v>
      </c>
      <c r="C447" s="264">
        <v>4755</v>
      </c>
      <c r="D447" s="283" t="s">
        <v>1232</v>
      </c>
      <c r="G447"/>
    </row>
    <row r="448" spans="1:7" s="266" customFormat="1" ht="12.3">
      <c r="A448" s="266" t="s">
        <v>1426</v>
      </c>
      <c r="B448" s="266" t="s">
        <v>609</v>
      </c>
      <c r="C448" s="264">
        <v>3495</v>
      </c>
      <c r="D448" s="283" t="s">
        <v>1232</v>
      </c>
      <c r="G448"/>
    </row>
    <row r="449" spans="1:7" s="266" customFormat="1" ht="12.3">
      <c r="A449" s="266" t="s">
        <v>1426</v>
      </c>
      <c r="B449" s="266" t="s">
        <v>611</v>
      </c>
      <c r="C449" s="264">
        <v>1695</v>
      </c>
      <c r="D449" s="283" t="s">
        <v>1232</v>
      </c>
      <c r="G449"/>
    </row>
    <row r="450" spans="1:7" s="266" customFormat="1" ht="12.3">
      <c r="A450" s="266" t="s">
        <v>1426</v>
      </c>
      <c r="B450" s="266" t="s">
        <v>603</v>
      </c>
      <c r="C450" s="264">
        <v>20685</v>
      </c>
      <c r="D450" s="283" t="s">
        <v>1232</v>
      </c>
      <c r="G450"/>
    </row>
    <row r="451" spans="1:7" s="266" customFormat="1" ht="12.3">
      <c r="A451" s="266" t="s">
        <v>1426</v>
      </c>
      <c r="B451" s="266" t="s">
        <v>595</v>
      </c>
      <c r="C451" s="264">
        <v>52005</v>
      </c>
      <c r="D451" s="283" t="s">
        <v>1232</v>
      </c>
      <c r="G451"/>
    </row>
    <row r="452" spans="1:7" s="266" customFormat="1" ht="12.3">
      <c r="A452" s="266" t="s">
        <v>1426</v>
      </c>
      <c r="B452" s="266" t="s">
        <v>607</v>
      </c>
      <c r="C452" s="264">
        <v>6765</v>
      </c>
      <c r="D452" s="283" t="s">
        <v>1232</v>
      </c>
      <c r="G452"/>
    </row>
    <row r="453" spans="1:7" s="266" customFormat="1" ht="12.3">
      <c r="A453" s="266" t="s">
        <v>1426</v>
      </c>
      <c r="B453" s="266" t="s">
        <v>591</v>
      </c>
      <c r="C453" s="264">
        <v>19515</v>
      </c>
      <c r="D453" s="283" t="s">
        <v>1232</v>
      </c>
      <c r="G453"/>
    </row>
    <row r="454" spans="1:7" s="266" customFormat="1" ht="12.3">
      <c r="A454" s="266" t="s">
        <v>1426</v>
      </c>
      <c r="B454" s="266" t="s">
        <v>600</v>
      </c>
      <c r="C454" s="264">
        <v>32850</v>
      </c>
      <c r="D454" s="283" t="s">
        <v>1232</v>
      </c>
      <c r="G454"/>
    </row>
    <row r="455" spans="1:7" s="266" customFormat="1" ht="12.3">
      <c r="A455" s="266" t="s">
        <v>1426</v>
      </c>
      <c r="B455" s="266" t="s">
        <v>596</v>
      </c>
      <c r="C455" s="264">
        <v>50644.999999999993</v>
      </c>
      <c r="D455" s="283" t="s">
        <v>1232</v>
      </c>
      <c r="G455"/>
    </row>
    <row r="456" spans="1:7" s="266" customFormat="1" ht="12.3">
      <c r="A456" s="266" t="s">
        <v>1426</v>
      </c>
      <c r="B456" s="266" t="s">
        <v>604</v>
      </c>
      <c r="C456" s="264">
        <v>17139</v>
      </c>
      <c r="D456" s="283" t="s">
        <v>1232</v>
      </c>
      <c r="G456"/>
    </row>
    <row r="457" spans="1:7" s="266" customFormat="1" ht="12.3">
      <c r="A457" s="266" t="s">
        <v>1426</v>
      </c>
      <c r="B457" s="266" t="s">
        <v>606</v>
      </c>
      <c r="C457" s="264">
        <v>7420</v>
      </c>
      <c r="D457" s="283" t="s">
        <v>1232</v>
      </c>
      <c r="G457"/>
    </row>
    <row r="458" spans="1:7" s="266" customFormat="1" ht="12.3">
      <c r="A458" s="266" t="s">
        <v>1426</v>
      </c>
      <c r="B458" s="266" t="s">
        <v>601</v>
      </c>
      <c r="C458" s="264">
        <v>23380</v>
      </c>
      <c r="D458" s="283" t="s">
        <v>1232</v>
      </c>
      <c r="G458"/>
    </row>
    <row r="459" spans="1:7" s="266" customFormat="1" ht="12.3">
      <c r="A459" s="266" t="s">
        <v>1426</v>
      </c>
      <c r="B459" s="266" t="s">
        <v>592</v>
      </c>
      <c r="C459" s="264">
        <v>290400</v>
      </c>
      <c r="D459" s="283" t="s">
        <v>1232</v>
      </c>
      <c r="G459"/>
    </row>
    <row r="460" spans="1:7" s="266" customFormat="1" ht="12.3">
      <c r="A460" s="266" t="s">
        <v>1426</v>
      </c>
      <c r="B460" s="266" t="s">
        <v>602</v>
      </c>
      <c r="C460" s="264">
        <v>24000</v>
      </c>
      <c r="D460" s="283" t="s">
        <v>1232</v>
      </c>
      <c r="G460"/>
    </row>
    <row r="461" spans="1:7" s="266" customFormat="1" ht="12.3">
      <c r="A461" s="266" t="s">
        <v>1426</v>
      </c>
      <c r="B461" s="266" t="s">
        <v>594</v>
      </c>
      <c r="C461" s="264">
        <v>57000</v>
      </c>
      <c r="D461" s="283" t="s">
        <v>1232</v>
      </c>
      <c r="G461"/>
    </row>
    <row r="462" spans="1:7" s="266" customFormat="1" ht="12.3">
      <c r="A462" s="266" t="s">
        <v>1426</v>
      </c>
      <c r="B462" s="266" t="s">
        <v>599</v>
      </c>
      <c r="C462" s="264">
        <v>39480</v>
      </c>
      <c r="D462" s="283" t="s">
        <v>1232</v>
      </c>
      <c r="G462"/>
    </row>
    <row r="463" spans="1:7" s="266" customFormat="1" ht="12.3">
      <c r="A463" s="266" t="s">
        <v>1428</v>
      </c>
      <c r="B463" s="266" t="s">
        <v>612</v>
      </c>
      <c r="C463" s="264">
        <v>50715</v>
      </c>
      <c r="D463" s="283" t="s">
        <v>1232</v>
      </c>
      <c r="G463"/>
    </row>
    <row r="464" spans="1:7" s="266" customFormat="1" ht="12.3">
      <c r="A464" s="266" t="s">
        <v>1428</v>
      </c>
      <c r="B464" s="266" t="s">
        <v>613</v>
      </c>
      <c r="C464" s="264">
        <v>127125</v>
      </c>
      <c r="D464" s="283" t="s">
        <v>1232</v>
      </c>
      <c r="G464"/>
    </row>
    <row r="465" spans="1:7" s="266" customFormat="1" ht="12.3">
      <c r="A465" s="266" t="s">
        <v>1428</v>
      </c>
      <c r="B465" s="266" t="s">
        <v>614</v>
      </c>
      <c r="C465" s="264">
        <v>36000</v>
      </c>
      <c r="D465" s="283" t="s">
        <v>1232</v>
      </c>
      <c r="G465"/>
    </row>
    <row r="466" spans="1:7" s="266" customFormat="1" ht="12.3">
      <c r="A466" s="282" t="s">
        <v>1272</v>
      </c>
      <c r="B466" s="259" t="s">
        <v>1117</v>
      </c>
      <c r="C466" s="264">
        <v>3585</v>
      </c>
      <c r="D466" s="262" t="s">
        <v>12</v>
      </c>
      <c r="G466"/>
    </row>
    <row r="467" spans="1:7" s="266" customFormat="1" ht="12.3">
      <c r="A467" s="282" t="s">
        <v>1272</v>
      </c>
      <c r="B467" s="259" t="s">
        <v>1118</v>
      </c>
      <c r="C467" s="264">
        <v>22950</v>
      </c>
      <c r="D467" s="262" t="s">
        <v>12</v>
      </c>
      <c r="G467"/>
    </row>
    <row r="468" spans="1:7" s="266" customFormat="1" ht="12.3">
      <c r="A468" s="282" t="s">
        <v>1375</v>
      </c>
      <c r="B468" s="259" t="s">
        <v>1119</v>
      </c>
      <c r="C468" s="264">
        <v>140400</v>
      </c>
      <c r="D468" s="262" t="s">
        <v>12</v>
      </c>
      <c r="G468"/>
    </row>
    <row r="469" spans="1:7" s="266" customFormat="1" ht="12.3">
      <c r="A469" s="259" t="s">
        <v>1213</v>
      </c>
      <c r="B469" s="259" t="s">
        <v>443</v>
      </c>
      <c r="C469" s="264">
        <v>37800</v>
      </c>
      <c r="D469" s="262" t="s">
        <v>12</v>
      </c>
      <c r="G469"/>
    </row>
    <row r="470" spans="1:7" s="266" customFormat="1" ht="12.3">
      <c r="A470" s="266" t="s">
        <v>1414</v>
      </c>
      <c r="B470" s="266" t="s">
        <v>639</v>
      </c>
      <c r="C470" s="264">
        <v>2000</v>
      </c>
      <c r="D470" s="283" t="s">
        <v>1232</v>
      </c>
      <c r="G470"/>
    </row>
    <row r="471" spans="1:7" s="266" customFormat="1" ht="12.3">
      <c r="A471" s="266" t="s">
        <v>1414</v>
      </c>
      <c r="B471" s="266" t="s">
        <v>616</v>
      </c>
      <c r="C471" s="264">
        <v>166440</v>
      </c>
      <c r="D471" s="283" t="s">
        <v>1232</v>
      </c>
      <c r="G471"/>
    </row>
    <row r="472" spans="1:7" s="266" customFormat="1" ht="12.3">
      <c r="A472" s="266" t="s">
        <v>1414</v>
      </c>
      <c r="B472" s="266" t="s">
        <v>628</v>
      </c>
      <c r="C472" s="264">
        <v>76800</v>
      </c>
      <c r="D472" s="283" t="s">
        <v>1232</v>
      </c>
      <c r="G472"/>
    </row>
    <row r="473" spans="1:7" s="266" customFormat="1" ht="12.3">
      <c r="A473" s="266" t="s">
        <v>1414</v>
      </c>
      <c r="B473" s="266" t="s">
        <v>634</v>
      </c>
      <c r="C473" s="264">
        <v>27599.999999999996</v>
      </c>
      <c r="D473" s="283" t="s">
        <v>1232</v>
      </c>
      <c r="G473"/>
    </row>
    <row r="474" spans="1:7" s="266" customFormat="1" ht="12.3">
      <c r="A474" s="266" t="s">
        <v>1414</v>
      </c>
      <c r="B474" s="266" t="s">
        <v>622</v>
      </c>
      <c r="C474" s="264">
        <v>669240</v>
      </c>
      <c r="D474" s="283" t="s">
        <v>1232</v>
      </c>
      <c r="G474"/>
    </row>
    <row r="475" spans="1:7" s="266" customFormat="1" ht="12.3">
      <c r="A475" s="266" t="s">
        <v>1414</v>
      </c>
      <c r="B475" s="266" t="s">
        <v>625</v>
      </c>
      <c r="C475" s="264">
        <v>76300</v>
      </c>
      <c r="D475" s="283" t="s">
        <v>1232</v>
      </c>
      <c r="G475"/>
    </row>
    <row r="476" spans="1:7" s="266" customFormat="1" ht="12.3">
      <c r="A476" s="266" t="s">
        <v>1414</v>
      </c>
      <c r="B476" s="266" t="s">
        <v>627</v>
      </c>
      <c r="C476" s="264">
        <v>60510</v>
      </c>
      <c r="D476" s="283" t="s">
        <v>1232</v>
      </c>
      <c r="G476"/>
    </row>
    <row r="477" spans="1:7" s="266" customFormat="1" ht="12.3">
      <c r="A477" s="266" t="s">
        <v>1414</v>
      </c>
      <c r="B477" s="266" t="s">
        <v>636</v>
      </c>
      <c r="C477" s="264">
        <v>14625</v>
      </c>
      <c r="D477" s="283" t="s">
        <v>1232</v>
      </c>
      <c r="G477"/>
    </row>
    <row r="478" spans="1:7" s="266" customFormat="1" ht="12.3">
      <c r="A478" s="266" t="s">
        <v>1414</v>
      </c>
      <c r="B478" s="266" t="s">
        <v>885</v>
      </c>
      <c r="C478" s="264">
        <v>148005</v>
      </c>
      <c r="D478" s="283" t="s">
        <v>1232</v>
      </c>
      <c r="G478"/>
    </row>
    <row r="479" spans="1:7" s="266" customFormat="1" ht="12.3">
      <c r="A479" s="266" t="s">
        <v>1414</v>
      </c>
      <c r="B479" s="266" t="s">
        <v>620</v>
      </c>
      <c r="C479" s="264">
        <v>208440</v>
      </c>
      <c r="D479" s="283" t="s">
        <v>1232</v>
      </c>
      <c r="G479"/>
    </row>
    <row r="480" spans="1:7" s="266" customFormat="1" ht="12.3">
      <c r="A480" s="266" t="s">
        <v>1414</v>
      </c>
      <c r="B480" s="266" t="s">
        <v>626</v>
      </c>
      <c r="C480" s="264">
        <v>67830</v>
      </c>
      <c r="D480" s="283" t="s">
        <v>1232</v>
      </c>
      <c r="G480"/>
    </row>
    <row r="481" spans="1:7" s="266" customFormat="1" ht="12.3">
      <c r="A481" s="266" t="s">
        <v>1414</v>
      </c>
      <c r="B481" s="266" t="s">
        <v>631</v>
      </c>
      <c r="C481" s="264">
        <v>34365</v>
      </c>
      <c r="D481" s="283" t="s">
        <v>1232</v>
      </c>
      <c r="G481"/>
    </row>
    <row r="482" spans="1:7" s="266" customFormat="1" ht="12.3">
      <c r="A482" s="266" t="s">
        <v>1414</v>
      </c>
      <c r="B482" s="266" t="s">
        <v>886</v>
      </c>
      <c r="C482" s="264">
        <v>21015</v>
      </c>
      <c r="D482" s="283" t="s">
        <v>1232</v>
      </c>
      <c r="G482"/>
    </row>
    <row r="483" spans="1:7" s="266" customFormat="1" ht="12.3">
      <c r="A483" s="266" t="s">
        <v>1414</v>
      </c>
      <c r="B483" s="266" t="s">
        <v>632</v>
      </c>
      <c r="C483" s="264">
        <v>29880</v>
      </c>
      <c r="D483" s="283" t="s">
        <v>1232</v>
      </c>
      <c r="G483"/>
    </row>
    <row r="484" spans="1:7" s="266" customFormat="1" ht="12.3">
      <c r="A484" s="266" t="s">
        <v>1414</v>
      </c>
      <c r="B484" s="266" t="s">
        <v>637</v>
      </c>
      <c r="C484" s="264">
        <v>11715</v>
      </c>
      <c r="D484" s="283" t="s">
        <v>1232</v>
      </c>
      <c r="G484"/>
    </row>
    <row r="485" spans="1:7" s="266" customFormat="1" ht="12.3">
      <c r="A485" s="266" t="s">
        <v>1414</v>
      </c>
      <c r="B485" s="266" t="s">
        <v>633</v>
      </c>
      <c r="C485" s="264">
        <v>20685</v>
      </c>
      <c r="D485" s="283" t="s">
        <v>1232</v>
      </c>
      <c r="G485"/>
    </row>
    <row r="486" spans="1:7" s="266" customFormat="1" ht="12.3">
      <c r="A486" s="266" t="s">
        <v>1414</v>
      </c>
      <c r="B486" s="266" t="s">
        <v>638</v>
      </c>
      <c r="C486" s="264">
        <v>2850</v>
      </c>
      <c r="D486" s="283" t="s">
        <v>1232</v>
      </c>
      <c r="G486"/>
    </row>
    <row r="487" spans="1:7" s="266" customFormat="1" ht="12.3">
      <c r="A487" s="266" t="s">
        <v>1414</v>
      </c>
      <c r="B487" s="266" t="s">
        <v>630</v>
      </c>
      <c r="C487" s="264">
        <v>46230</v>
      </c>
      <c r="D487" s="283" t="s">
        <v>1232</v>
      </c>
      <c r="G487"/>
    </row>
    <row r="488" spans="1:7" s="266" customFormat="1" ht="12.3">
      <c r="A488" s="266" t="s">
        <v>1414</v>
      </c>
      <c r="B488" s="266" t="s">
        <v>623</v>
      </c>
      <c r="C488" s="264">
        <v>105195</v>
      </c>
      <c r="D488" s="283" t="s">
        <v>1232</v>
      </c>
      <c r="G488"/>
    </row>
    <row r="489" spans="1:7" s="266" customFormat="1" ht="12.3">
      <c r="A489" s="266" t="s">
        <v>1414</v>
      </c>
      <c r="B489" s="266" t="s">
        <v>617</v>
      </c>
      <c r="C489" s="264">
        <v>45435</v>
      </c>
      <c r="D489" s="283" t="s">
        <v>1232</v>
      </c>
      <c r="G489"/>
    </row>
    <row r="490" spans="1:7" s="266" customFormat="1" ht="12.3">
      <c r="A490" s="266" t="s">
        <v>1414</v>
      </c>
      <c r="B490" s="266" t="s">
        <v>635</v>
      </c>
      <c r="C490" s="264">
        <v>15285</v>
      </c>
      <c r="D490" s="283" t="s">
        <v>1232</v>
      </c>
      <c r="G490"/>
    </row>
    <row r="491" spans="1:7" s="266" customFormat="1" ht="12.3">
      <c r="A491" s="266" t="s">
        <v>1414</v>
      </c>
      <c r="B491" s="266" t="s">
        <v>624</v>
      </c>
      <c r="C491" s="264">
        <v>87135</v>
      </c>
      <c r="D491" s="283" t="s">
        <v>1232</v>
      </c>
      <c r="G491"/>
    </row>
    <row r="492" spans="1:7" s="266" customFormat="1" ht="12.3">
      <c r="A492" s="266" t="s">
        <v>1414</v>
      </c>
      <c r="B492" s="266" t="s">
        <v>629</v>
      </c>
      <c r="C492" s="264">
        <v>49560</v>
      </c>
      <c r="D492" s="283" t="s">
        <v>1232</v>
      </c>
      <c r="G492"/>
    </row>
    <row r="493" spans="1:7" s="266" customFormat="1" ht="12.3">
      <c r="A493" s="266" t="s">
        <v>1414</v>
      </c>
      <c r="B493" s="266" t="s">
        <v>621</v>
      </c>
      <c r="C493" s="264">
        <v>44100</v>
      </c>
      <c r="D493" s="283" t="s">
        <v>1232</v>
      </c>
      <c r="G493"/>
    </row>
    <row r="494" spans="1:7" s="266" customFormat="1" ht="12.3">
      <c r="A494" s="266" t="s">
        <v>1414</v>
      </c>
      <c r="B494" s="266" t="s">
        <v>619</v>
      </c>
      <c r="C494" s="264">
        <v>130125.00000000001</v>
      </c>
      <c r="D494" s="283" t="s">
        <v>1232</v>
      </c>
      <c r="G494"/>
    </row>
    <row r="495" spans="1:7" s="266" customFormat="1" ht="12.3">
      <c r="A495" s="266" t="s">
        <v>1414</v>
      </c>
      <c r="B495" s="266" t="s">
        <v>887</v>
      </c>
      <c r="C495" s="264">
        <v>275250</v>
      </c>
      <c r="D495" s="283" t="s">
        <v>1232</v>
      </c>
      <c r="G495"/>
    </row>
    <row r="496" spans="1:7" s="266" customFormat="1" ht="12.3">
      <c r="A496" s="266" t="s">
        <v>1414</v>
      </c>
      <c r="B496" s="266" t="s">
        <v>618</v>
      </c>
      <c r="C496" s="264">
        <v>1810440</v>
      </c>
      <c r="D496" s="283" t="s">
        <v>1232</v>
      </c>
      <c r="G496"/>
    </row>
    <row r="497" spans="1:7" s="266" customFormat="1" ht="12.3">
      <c r="A497" s="266" t="s">
        <v>1414</v>
      </c>
      <c r="B497" s="266" t="s">
        <v>615</v>
      </c>
      <c r="C497" s="264">
        <v>1038324</v>
      </c>
      <c r="D497" s="283" t="s">
        <v>1232</v>
      </c>
      <c r="G497"/>
    </row>
    <row r="498" spans="1:7" s="266" customFormat="1" ht="12.3">
      <c r="A498" s="282" t="s">
        <v>1374</v>
      </c>
      <c r="B498" s="259" t="s">
        <v>1120</v>
      </c>
      <c r="C498" s="264">
        <v>625</v>
      </c>
      <c r="D498" s="262" t="s">
        <v>12</v>
      </c>
      <c r="G498"/>
    </row>
    <row r="499" spans="1:7" s="266" customFormat="1" ht="12.3">
      <c r="A499" s="282" t="s">
        <v>1230</v>
      </c>
      <c r="B499" s="259" t="s">
        <v>1121</v>
      </c>
      <c r="C499" s="264">
        <v>12345</v>
      </c>
      <c r="D499" s="262" t="s">
        <v>12</v>
      </c>
      <c r="G499"/>
    </row>
    <row r="500" spans="1:7" s="266" customFormat="1" ht="12.3">
      <c r="A500" s="259" t="s">
        <v>1214</v>
      </c>
      <c r="B500" s="259" t="s">
        <v>1026</v>
      </c>
      <c r="C500" s="264">
        <v>10080</v>
      </c>
      <c r="D500" s="262" t="s">
        <v>12</v>
      </c>
      <c r="G500"/>
    </row>
    <row r="501" spans="1:7" s="266" customFormat="1" ht="12.3">
      <c r="A501" s="285" t="s">
        <v>1343</v>
      </c>
      <c r="B501" s="266" t="s">
        <v>698</v>
      </c>
      <c r="C501" s="264">
        <v>8381</v>
      </c>
      <c r="D501" s="283" t="s">
        <v>12</v>
      </c>
      <c r="G501"/>
    </row>
    <row r="502" spans="1:7" s="266" customFormat="1" ht="12.3">
      <c r="A502" s="285" t="s">
        <v>1343</v>
      </c>
      <c r="B502" s="266" t="s">
        <v>687</v>
      </c>
      <c r="C502" s="264">
        <v>19169</v>
      </c>
      <c r="D502" s="283" t="s">
        <v>12</v>
      </c>
      <c r="G502"/>
    </row>
    <row r="503" spans="1:7" s="266" customFormat="1" ht="12.3">
      <c r="A503" s="285" t="s">
        <v>1343</v>
      </c>
      <c r="B503" s="266" t="s">
        <v>668</v>
      </c>
      <c r="C503" s="264">
        <v>2407</v>
      </c>
      <c r="D503" s="283" t="s">
        <v>12</v>
      </c>
      <c r="G503"/>
    </row>
    <row r="504" spans="1:7" s="266" customFormat="1" ht="12.3">
      <c r="A504" s="282" t="s">
        <v>1270</v>
      </c>
      <c r="B504" s="259" t="s">
        <v>1122</v>
      </c>
      <c r="C504" s="264">
        <v>2000</v>
      </c>
      <c r="D504" s="262" t="s">
        <v>12</v>
      </c>
      <c r="G504"/>
    </row>
    <row r="505" spans="1:7" s="266" customFormat="1" ht="12.3">
      <c r="A505" s="282" t="s">
        <v>1373</v>
      </c>
      <c r="B505" s="259" t="s">
        <v>1123</v>
      </c>
      <c r="C505" s="264">
        <v>1890</v>
      </c>
      <c r="D505" s="262" t="s">
        <v>12</v>
      </c>
      <c r="G505"/>
    </row>
    <row r="506" spans="1:7" s="266" customFormat="1" ht="12.3">
      <c r="A506" s="282" t="s">
        <v>1373</v>
      </c>
      <c r="B506" s="259" t="s">
        <v>1124</v>
      </c>
      <c r="C506" s="264">
        <v>81720</v>
      </c>
      <c r="D506" s="262" t="s">
        <v>12</v>
      </c>
      <c r="G506"/>
    </row>
    <row r="507" spans="1:7" s="266" customFormat="1" ht="12.3">
      <c r="A507" s="282" t="s">
        <v>1373</v>
      </c>
      <c r="B507" s="259" t="s">
        <v>1125</v>
      </c>
      <c r="C507" s="264">
        <v>30540</v>
      </c>
      <c r="D507" s="262" t="s">
        <v>12</v>
      </c>
      <c r="G507"/>
    </row>
    <row r="508" spans="1:7" s="266" customFormat="1" ht="12.3">
      <c r="A508" s="282" t="s">
        <v>1373</v>
      </c>
      <c r="B508" s="259" t="s">
        <v>1126</v>
      </c>
      <c r="C508" s="264">
        <v>20010</v>
      </c>
      <c r="D508" s="262" t="s">
        <v>12</v>
      </c>
      <c r="G508"/>
    </row>
    <row r="509" spans="1:7" s="266" customFormat="1" ht="12.3">
      <c r="A509" s="282" t="s">
        <v>1373</v>
      </c>
      <c r="B509" s="259" t="s">
        <v>1127</v>
      </c>
      <c r="C509" s="264">
        <v>55440</v>
      </c>
      <c r="D509" s="262" t="s">
        <v>12</v>
      </c>
      <c r="G509"/>
    </row>
    <row r="510" spans="1:7" s="266" customFormat="1" ht="12.3">
      <c r="A510" s="282" t="s">
        <v>1373</v>
      </c>
      <c r="B510" s="259" t="s">
        <v>1128</v>
      </c>
      <c r="C510" s="264">
        <v>4350</v>
      </c>
      <c r="D510" s="262" t="s">
        <v>12</v>
      </c>
      <c r="G510"/>
    </row>
    <row r="511" spans="1:7" s="266" customFormat="1" ht="12.3">
      <c r="A511" s="282" t="s">
        <v>1373</v>
      </c>
      <c r="B511" s="259" t="s">
        <v>1129</v>
      </c>
      <c r="C511" s="264">
        <v>14055</v>
      </c>
      <c r="D511" s="262" t="s">
        <v>12</v>
      </c>
      <c r="G511"/>
    </row>
    <row r="512" spans="1:7" s="266" customFormat="1" ht="12.3">
      <c r="A512" s="282" t="s">
        <v>1373</v>
      </c>
      <c r="B512" s="259" t="s">
        <v>1130</v>
      </c>
      <c r="C512" s="264">
        <v>4620</v>
      </c>
      <c r="D512" s="262" t="s">
        <v>12</v>
      </c>
      <c r="G512"/>
    </row>
    <row r="513" spans="1:7" s="266" customFormat="1" ht="12.3">
      <c r="A513" s="282" t="s">
        <v>1373</v>
      </c>
      <c r="B513" s="259" t="s">
        <v>1131</v>
      </c>
      <c r="C513" s="264">
        <v>65040</v>
      </c>
      <c r="D513" s="262" t="s">
        <v>12</v>
      </c>
      <c r="G513"/>
    </row>
    <row r="514" spans="1:7" s="266" customFormat="1" ht="12.3">
      <c r="A514" s="282" t="s">
        <v>1373</v>
      </c>
      <c r="B514" s="259" t="s">
        <v>1132</v>
      </c>
      <c r="C514" s="264">
        <v>79320</v>
      </c>
      <c r="D514" s="262" t="s">
        <v>12</v>
      </c>
      <c r="G514"/>
    </row>
    <row r="515" spans="1:7" s="266" customFormat="1" ht="12.3">
      <c r="A515" s="282" t="s">
        <v>1373</v>
      </c>
      <c r="B515" s="259" t="s">
        <v>900</v>
      </c>
      <c r="C515" s="264">
        <v>130800</v>
      </c>
      <c r="D515" s="262" t="s">
        <v>12</v>
      </c>
      <c r="G515"/>
    </row>
    <row r="516" spans="1:7" s="266" customFormat="1" ht="12.3">
      <c r="A516" s="266" t="s">
        <v>1432</v>
      </c>
      <c r="B516" s="266" t="s">
        <v>934</v>
      </c>
      <c r="C516" s="264">
        <v>2768.63</v>
      </c>
      <c r="D516" s="283" t="s">
        <v>1232</v>
      </c>
      <c r="G516"/>
    </row>
    <row r="517" spans="1:7" s="266" customFormat="1" ht="12.3">
      <c r="A517" s="266" t="s">
        <v>1432</v>
      </c>
      <c r="B517" s="266" t="s">
        <v>659</v>
      </c>
      <c r="C517" s="264">
        <v>118987</v>
      </c>
      <c r="D517" s="283" t="s">
        <v>1232</v>
      </c>
      <c r="G517"/>
    </row>
    <row r="518" spans="1:7" s="266" customFormat="1" ht="12.3">
      <c r="A518" s="266" t="s">
        <v>1432</v>
      </c>
      <c r="B518" s="266" t="s">
        <v>665</v>
      </c>
      <c r="C518" s="264">
        <v>35003</v>
      </c>
      <c r="D518" s="283" t="s">
        <v>1232</v>
      </c>
      <c r="G518"/>
    </row>
    <row r="519" spans="1:7" s="266" customFormat="1" ht="12.3">
      <c r="A519" s="266" t="s">
        <v>1432</v>
      </c>
      <c r="B519" s="266" t="s">
        <v>485</v>
      </c>
      <c r="C519" s="264">
        <v>151757</v>
      </c>
      <c r="D519" s="283" t="s">
        <v>1232</v>
      </c>
      <c r="G519"/>
    </row>
    <row r="520" spans="1:7" s="266" customFormat="1" ht="12.3">
      <c r="A520" s="266" t="s">
        <v>1432</v>
      </c>
      <c r="B520" s="266" t="s">
        <v>667</v>
      </c>
      <c r="C520" s="264">
        <v>20126</v>
      </c>
      <c r="D520" s="283" t="s">
        <v>1232</v>
      </c>
      <c r="G520"/>
    </row>
    <row r="521" spans="1:7" s="266" customFormat="1" ht="12.3">
      <c r="A521" s="266" t="s">
        <v>1432</v>
      </c>
      <c r="B521" s="266" t="s">
        <v>508</v>
      </c>
      <c r="C521" s="264">
        <v>63336</v>
      </c>
      <c r="D521" s="283" t="s">
        <v>1232</v>
      </c>
      <c r="G521"/>
    </row>
    <row r="522" spans="1:7" s="266" customFormat="1" ht="12.3">
      <c r="A522" s="266" t="s">
        <v>1432</v>
      </c>
      <c r="B522" s="266" t="s">
        <v>477</v>
      </c>
      <c r="C522" s="264">
        <v>18705</v>
      </c>
      <c r="D522" s="283" t="s">
        <v>1232</v>
      </c>
      <c r="G522"/>
    </row>
    <row r="523" spans="1:7" s="266" customFormat="1" ht="12.3">
      <c r="A523" s="266" t="s">
        <v>1432</v>
      </c>
      <c r="B523" s="266" t="s">
        <v>461</v>
      </c>
      <c r="C523" s="264">
        <v>14210</v>
      </c>
      <c r="D523" s="283" t="s">
        <v>1232</v>
      </c>
      <c r="G523"/>
    </row>
    <row r="524" spans="1:7" s="266" customFormat="1" ht="12.3">
      <c r="A524" s="266" t="s">
        <v>1432</v>
      </c>
      <c r="B524" s="266" t="s">
        <v>661</v>
      </c>
      <c r="C524" s="264">
        <v>91205</v>
      </c>
      <c r="D524" s="283" t="s">
        <v>1232</v>
      </c>
      <c r="G524"/>
    </row>
    <row r="525" spans="1:7" s="266" customFormat="1" ht="12.3">
      <c r="A525" s="266" t="s">
        <v>1432</v>
      </c>
      <c r="B525" s="266" t="s">
        <v>671</v>
      </c>
      <c r="C525" s="264">
        <v>10092</v>
      </c>
      <c r="D525" s="283" t="s">
        <v>1232</v>
      </c>
      <c r="G525"/>
    </row>
    <row r="526" spans="1:7" s="266" customFormat="1" ht="12.3">
      <c r="A526" s="266" t="s">
        <v>1432</v>
      </c>
      <c r="B526" s="266" t="s">
        <v>668</v>
      </c>
      <c r="C526" s="264">
        <v>15022</v>
      </c>
      <c r="D526" s="283" t="s">
        <v>1232</v>
      </c>
      <c r="G526"/>
    </row>
    <row r="527" spans="1:7" s="266" customFormat="1" ht="12.3">
      <c r="A527" s="266" t="s">
        <v>1432</v>
      </c>
      <c r="B527" s="266" t="s">
        <v>656</v>
      </c>
      <c r="C527" s="264">
        <v>154500</v>
      </c>
      <c r="D527" s="283" t="s">
        <v>1232</v>
      </c>
      <c r="G527"/>
    </row>
    <row r="528" spans="1:7" s="266" customFormat="1" ht="12.3">
      <c r="A528" s="266" t="s">
        <v>1432</v>
      </c>
      <c r="B528" s="266" t="s">
        <v>664</v>
      </c>
      <c r="C528" s="264">
        <v>35840</v>
      </c>
      <c r="D528" s="283" t="s">
        <v>1232</v>
      </c>
      <c r="G528"/>
    </row>
    <row r="529" spans="1:7" s="266" customFormat="1" ht="12.3">
      <c r="A529" s="266" t="s">
        <v>1432</v>
      </c>
      <c r="B529" s="266" t="s">
        <v>669</v>
      </c>
      <c r="C529" s="264">
        <v>10710</v>
      </c>
      <c r="D529" s="283" t="s">
        <v>1232</v>
      </c>
      <c r="G529"/>
    </row>
    <row r="530" spans="1:7" s="266" customFormat="1" ht="12.3">
      <c r="A530" s="266" t="s">
        <v>1432</v>
      </c>
      <c r="B530" s="266" t="s">
        <v>935</v>
      </c>
      <c r="C530" s="264">
        <v>2700</v>
      </c>
      <c r="D530" s="283" t="s">
        <v>1232</v>
      </c>
      <c r="G530"/>
    </row>
    <row r="531" spans="1:7" s="266" customFormat="1" ht="12.3">
      <c r="A531" s="266" t="s">
        <v>1432</v>
      </c>
      <c r="B531" s="266" t="s">
        <v>652</v>
      </c>
      <c r="C531" s="264">
        <v>351375</v>
      </c>
      <c r="D531" s="283" t="s">
        <v>1232</v>
      </c>
      <c r="G531"/>
    </row>
    <row r="532" spans="1:7" s="266" customFormat="1" ht="12.3">
      <c r="A532" s="266" t="s">
        <v>1432</v>
      </c>
      <c r="B532" s="266" t="s">
        <v>653</v>
      </c>
      <c r="C532" s="264">
        <v>365039.99999999994</v>
      </c>
      <c r="D532" s="283" t="s">
        <v>1232</v>
      </c>
      <c r="G532"/>
    </row>
    <row r="533" spans="1:7" s="266" customFormat="1" ht="12.3">
      <c r="A533" s="266" t="s">
        <v>1432</v>
      </c>
      <c r="B533" s="266" t="s">
        <v>654</v>
      </c>
      <c r="C533" s="264">
        <v>254880.00000000003</v>
      </c>
      <c r="D533" s="283" t="s">
        <v>1232</v>
      </c>
      <c r="G533"/>
    </row>
    <row r="534" spans="1:7" s="266" customFormat="1" ht="12.3">
      <c r="A534" s="266" t="s">
        <v>1432</v>
      </c>
      <c r="B534" s="266" t="s">
        <v>655</v>
      </c>
      <c r="C534" s="264">
        <v>232740</v>
      </c>
      <c r="D534" s="283" t="s">
        <v>1232</v>
      </c>
      <c r="G534"/>
    </row>
    <row r="535" spans="1:7" s="266" customFormat="1" ht="12.3">
      <c r="A535" s="266" t="s">
        <v>1432</v>
      </c>
      <c r="B535" s="266" t="s">
        <v>650</v>
      </c>
      <c r="C535" s="264">
        <v>450599.99999999994</v>
      </c>
      <c r="D535" s="283" t="s">
        <v>1232</v>
      </c>
      <c r="G535"/>
    </row>
    <row r="536" spans="1:7" s="266" customFormat="1" ht="12.3">
      <c r="A536" s="266" t="s">
        <v>1432</v>
      </c>
      <c r="B536" s="266" t="s">
        <v>658</v>
      </c>
      <c r="C536" s="264">
        <v>133200</v>
      </c>
      <c r="D536" s="283" t="s">
        <v>1232</v>
      </c>
      <c r="G536"/>
    </row>
    <row r="537" spans="1:7" s="266" customFormat="1" ht="12.3">
      <c r="A537" s="266" t="s">
        <v>1432</v>
      </c>
      <c r="B537" s="266" t="s">
        <v>649</v>
      </c>
      <c r="C537" s="264">
        <v>505200</v>
      </c>
      <c r="D537" s="283" t="s">
        <v>1232</v>
      </c>
      <c r="G537"/>
    </row>
    <row r="538" spans="1:7" s="266" customFormat="1" ht="12.3">
      <c r="A538" s="266" t="s">
        <v>1432</v>
      </c>
      <c r="B538" s="266" t="s">
        <v>651</v>
      </c>
      <c r="C538" s="264">
        <v>386400.00000000006</v>
      </c>
      <c r="D538" s="283" t="s">
        <v>1232</v>
      </c>
      <c r="G538"/>
    </row>
    <row r="539" spans="1:7" s="266" customFormat="1" ht="12.3">
      <c r="A539" s="266" t="s">
        <v>1432</v>
      </c>
      <c r="B539" s="266" t="s">
        <v>657</v>
      </c>
      <c r="C539" s="264">
        <v>135600</v>
      </c>
      <c r="D539" s="283" t="s">
        <v>1232</v>
      </c>
      <c r="G539"/>
    </row>
    <row r="540" spans="1:7" s="266" customFormat="1" ht="12.3">
      <c r="A540" s="266" t="s">
        <v>1432</v>
      </c>
      <c r="B540" s="266" t="s">
        <v>662</v>
      </c>
      <c r="C540" s="264">
        <v>75000</v>
      </c>
      <c r="D540" s="283" t="s">
        <v>1232</v>
      </c>
      <c r="G540"/>
    </row>
    <row r="541" spans="1:7" s="266" customFormat="1" ht="12.3">
      <c r="A541" s="266" t="s">
        <v>1432</v>
      </c>
      <c r="B541" s="266" t="s">
        <v>663</v>
      </c>
      <c r="C541" s="264">
        <v>68850</v>
      </c>
      <c r="D541" s="283" t="s">
        <v>1232</v>
      </c>
      <c r="G541"/>
    </row>
    <row r="542" spans="1:7" s="266" customFormat="1" ht="12.3">
      <c r="A542" s="266" t="s">
        <v>1432</v>
      </c>
      <c r="B542" s="266" t="s">
        <v>660</v>
      </c>
      <c r="C542" s="264">
        <v>123046</v>
      </c>
      <c r="D542" s="283" t="s">
        <v>1232</v>
      </c>
      <c r="G542"/>
    </row>
    <row r="543" spans="1:7" s="266" customFormat="1" ht="12.3">
      <c r="A543" s="266" t="s">
        <v>1432</v>
      </c>
      <c r="B543" s="266" t="s">
        <v>670</v>
      </c>
      <c r="C543" s="264">
        <v>10296</v>
      </c>
      <c r="D543" s="283" t="s">
        <v>1232</v>
      </c>
      <c r="G543"/>
    </row>
    <row r="544" spans="1:7" s="266" customFormat="1" ht="12.3">
      <c r="A544" s="266" t="s">
        <v>1432</v>
      </c>
      <c r="B544" s="266" t="s">
        <v>666</v>
      </c>
      <c r="C544" s="264">
        <v>26680</v>
      </c>
      <c r="D544" s="283" t="s">
        <v>1232</v>
      </c>
      <c r="G544"/>
    </row>
    <row r="545" spans="1:7" s="266" customFormat="1" ht="12.3">
      <c r="A545" s="282" t="s">
        <v>1268</v>
      </c>
      <c r="B545" s="259" t="s">
        <v>1133</v>
      </c>
      <c r="C545" s="264">
        <v>3915</v>
      </c>
      <c r="D545" s="262" t="s">
        <v>12</v>
      </c>
      <c r="G545"/>
    </row>
    <row r="546" spans="1:7" s="266" customFormat="1" ht="12.3">
      <c r="A546" s="282" t="s">
        <v>1376</v>
      </c>
      <c r="B546" s="259" t="s">
        <v>1134</v>
      </c>
      <c r="C546" s="264">
        <v>11550</v>
      </c>
      <c r="D546" s="262" t="s">
        <v>12</v>
      </c>
      <c r="G546"/>
    </row>
    <row r="547" spans="1:7" s="266" customFormat="1" ht="12.3">
      <c r="A547" s="282" t="s">
        <v>1267</v>
      </c>
      <c r="B547" s="259" t="s">
        <v>1135</v>
      </c>
      <c r="C547" s="264">
        <v>2000</v>
      </c>
      <c r="D547" s="262" t="s">
        <v>12</v>
      </c>
      <c r="G547"/>
    </row>
    <row r="548" spans="1:7" s="266" customFormat="1" ht="12.3">
      <c r="A548" s="282" t="s">
        <v>1266</v>
      </c>
      <c r="B548" s="259" t="s">
        <v>1136</v>
      </c>
      <c r="C548" s="264">
        <v>2000</v>
      </c>
      <c r="D548" s="262" t="s">
        <v>12</v>
      </c>
      <c r="G548"/>
    </row>
    <row r="549" spans="1:7" s="266" customFormat="1" ht="12.3">
      <c r="A549" s="266" t="s">
        <v>1431</v>
      </c>
      <c r="B549" s="266" t="s">
        <v>678</v>
      </c>
      <c r="C549" s="264">
        <v>496469.99999999994</v>
      </c>
      <c r="D549" s="283" t="s">
        <v>1232</v>
      </c>
      <c r="G549"/>
    </row>
    <row r="550" spans="1:7" s="266" customFormat="1" ht="12.3">
      <c r="A550" s="266" t="s">
        <v>1431</v>
      </c>
      <c r="B550" s="266" t="s">
        <v>672</v>
      </c>
      <c r="C550" s="264">
        <v>372000</v>
      </c>
      <c r="D550" s="283" t="s">
        <v>1232</v>
      </c>
      <c r="G550"/>
    </row>
    <row r="551" spans="1:7" s="266" customFormat="1" ht="12.3">
      <c r="A551" s="266" t="s">
        <v>1431</v>
      </c>
      <c r="B551" s="266" t="s">
        <v>685</v>
      </c>
      <c r="C551" s="264">
        <v>36190</v>
      </c>
      <c r="D551" s="283" t="s">
        <v>1232</v>
      </c>
      <c r="G551"/>
    </row>
    <row r="552" spans="1:7" s="266" customFormat="1" ht="12.3">
      <c r="A552" s="266" t="s">
        <v>1431</v>
      </c>
      <c r="B552" s="266" t="s">
        <v>686</v>
      </c>
      <c r="C552" s="264">
        <v>129120</v>
      </c>
      <c r="D552" s="283" t="s">
        <v>1232</v>
      </c>
      <c r="G552"/>
    </row>
    <row r="553" spans="1:7" s="266" customFormat="1" ht="12.3">
      <c r="A553" s="266" t="s">
        <v>1431</v>
      </c>
      <c r="B553" s="266" t="s">
        <v>673</v>
      </c>
      <c r="C553" s="264">
        <v>53940</v>
      </c>
      <c r="D553" s="283" t="s">
        <v>1232</v>
      </c>
      <c r="G553"/>
    </row>
    <row r="554" spans="1:7" s="266" customFormat="1" ht="12.3">
      <c r="A554" s="266" t="s">
        <v>1431</v>
      </c>
      <c r="B554" s="266" t="s">
        <v>587</v>
      </c>
      <c r="C554" s="264">
        <v>15925</v>
      </c>
      <c r="D554" s="283" t="s">
        <v>1232</v>
      </c>
      <c r="G554"/>
    </row>
    <row r="555" spans="1:7" s="266" customFormat="1" ht="12.3">
      <c r="A555" s="266" t="s">
        <v>1431</v>
      </c>
      <c r="B555" s="266" t="s">
        <v>683</v>
      </c>
      <c r="C555" s="264">
        <v>76125</v>
      </c>
      <c r="D555" s="283" t="s">
        <v>1232</v>
      </c>
      <c r="G555"/>
    </row>
    <row r="556" spans="1:7" s="266" customFormat="1" ht="12.3">
      <c r="A556" s="266" t="s">
        <v>1431</v>
      </c>
      <c r="B556" s="266" t="s">
        <v>684</v>
      </c>
      <c r="C556" s="264">
        <v>59190</v>
      </c>
      <c r="D556" s="283" t="s">
        <v>1232</v>
      </c>
      <c r="G556"/>
    </row>
    <row r="557" spans="1:7" s="266" customFormat="1" ht="12.3">
      <c r="A557" s="266" t="s">
        <v>1431</v>
      </c>
      <c r="B557" s="266" t="s">
        <v>675</v>
      </c>
      <c r="C557" s="264">
        <v>20370</v>
      </c>
      <c r="D557" s="283" t="s">
        <v>1232</v>
      </c>
      <c r="G557"/>
    </row>
    <row r="558" spans="1:7" s="266" customFormat="1" ht="12.3">
      <c r="A558" s="266" t="s">
        <v>1431</v>
      </c>
      <c r="B558" s="266" t="s">
        <v>676</v>
      </c>
      <c r="C558" s="264">
        <v>58560</v>
      </c>
      <c r="D558" s="283" t="s">
        <v>1232</v>
      </c>
      <c r="G558"/>
    </row>
    <row r="559" spans="1:7" s="266" customFormat="1" ht="12.3">
      <c r="A559" s="266" t="s">
        <v>1431</v>
      </c>
      <c r="B559" s="266" t="s">
        <v>674</v>
      </c>
      <c r="C559" s="264">
        <v>17025</v>
      </c>
      <c r="D559" s="283" t="s">
        <v>1232</v>
      </c>
      <c r="G559"/>
    </row>
    <row r="560" spans="1:7" s="266" customFormat="1" ht="12.3">
      <c r="A560" s="266" t="s">
        <v>1431</v>
      </c>
      <c r="B560" s="266" t="s">
        <v>936</v>
      </c>
      <c r="C560" s="264">
        <v>2475</v>
      </c>
      <c r="D560" s="283" t="s">
        <v>1232</v>
      </c>
      <c r="G560"/>
    </row>
    <row r="561" spans="1:7" s="266" customFormat="1" ht="12.3">
      <c r="A561" s="266" t="s">
        <v>1431</v>
      </c>
      <c r="B561" s="266" t="s">
        <v>679</v>
      </c>
      <c r="C561" s="264">
        <v>40200</v>
      </c>
      <c r="D561" s="283" t="s">
        <v>1232</v>
      </c>
      <c r="G561"/>
    </row>
    <row r="562" spans="1:7" s="266" customFormat="1" ht="12.3">
      <c r="A562" s="266" t="s">
        <v>1431</v>
      </c>
      <c r="B562" s="266" t="s">
        <v>937</v>
      </c>
      <c r="C562" s="264">
        <v>23565</v>
      </c>
      <c r="D562" s="283" t="s">
        <v>1232</v>
      </c>
      <c r="G562"/>
    </row>
    <row r="563" spans="1:7" s="266" customFormat="1" ht="12.3">
      <c r="A563" s="266" t="s">
        <v>1431</v>
      </c>
      <c r="B563" s="266" t="s">
        <v>680</v>
      </c>
      <c r="C563" s="264">
        <v>30330</v>
      </c>
      <c r="D563" s="283" t="s">
        <v>1232</v>
      </c>
      <c r="G563"/>
    </row>
    <row r="564" spans="1:7" s="266" customFormat="1" ht="12.3">
      <c r="A564" s="266" t="s">
        <v>1431</v>
      </c>
      <c r="B564" s="266" t="s">
        <v>938</v>
      </c>
      <c r="C564" s="264">
        <v>214500</v>
      </c>
      <c r="D564" s="283" t="s">
        <v>1232</v>
      </c>
      <c r="G564"/>
    </row>
    <row r="565" spans="1:7" s="266" customFormat="1" ht="12.3">
      <c r="A565" s="266" t="s">
        <v>1431</v>
      </c>
      <c r="B565" s="266" t="s">
        <v>677</v>
      </c>
      <c r="C565" s="264">
        <v>36570</v>
      </c>
      <c r="D565" s="283" t="s">
        <v>1232</v>
      </c>
      <c r="G565"/>
    </row>
    <row r="566" spans="1:7" s="266" customFormat="1" ht="12.3">
      <c r="A566" s="266" t="s">
        <v>1431</v>
      </c>
      <c r="B566" s="266" t="s">
        <v>939</v>
      </c>
      <c r="C566" s="264">
        <v>4545</v>
      </c>
      <c r="D566" s="283" t="s">
        <v>1232</v>
      </c>
      <c r="G566"/>
    </row>
    <row r="567" spans="1:7" s="266" customFormat="1" ht="12.3">
      <c r="A567" s="266" t="s">
        <v>1431</v>
      </c>
      <c r="B567" s="266" t="s">
        <v>596</v>
      </c>
      <c r="C567" s="264">
        <v>7630</v>
      </c>
      <c r="D567" s="283" t="s">
        <v>1232</v>
      </c>
      <c r="G567"/>
    </row>
    <row r="568" spans="1:7" s="266" customFormat="1" ht="12.3">
      <c r="A568" s="266" t="s">
        <v>1431</v>
      </c>
      <c r="B568" s="285" t="s">
        <v>1452</v>
      </c>
      <c r="C568" s="264">
        <v>519300</v>
      </c>
      <c r="D568" s="283" t="s">
        <v>1232</v>
      </c>
      <c r="G568"/>
    </row>
    <row r="569" spans="1:7" s="266" customFormat="1" ht="12.3">
      <c r="A569" s="266" t="s">
        <v>1431</v>
      </c>
      <c r="B569" s="266" t="s">
        <v>494</v>
      </c>
      <c r="C569" s="264">
        <v>65340</v>
      </c>
      <c r="D569" s="283" t="s">
        <v>1232</v>
      </c>
      <c r="G569"/>
    </row>
    <row r="570" spans="1:7" s="266" customFormat="1" ht="12.3">
      <c r="A570" s="266" t="s">
        <v>1431</v>
      </c>
      <c r="B570" s="266" t="s">
        <v>681</v>
      </c>
      <c r="C570" s="264">
        <v>306720</v>
      </c>
      <c r="D570" s="283" t="s">
        <v>1232</v>
      </c>
      <c r="G570"/>
    </row>
    <row r="571" spans="1:7" s="266" customFormat="1" ht="12.3">
      <c r="A571" s="266" t="s">
        <v>1431</v>
      </c>
      <c r="B571" s="266" t="s">
        <v>682</v>
      </c>
      <c r="C571" s="264">
        <v>194400</v>
      </c>
      <c r="D571" s="283" t="s">
        <v>1232</v>
      </c>
      <c r="G571"/>
    </row>
    <row r="572" spans="1:7" s="266" customFormat="1" ht="12.3">
      <c r="A572" s="266" t="s">
        <v>1431</v>
      </c>
      <c r="B572" s="266" t="s">
        <v>940</v>
      </c>
      <c r="C572" s="264">
        <v>60600</v>
      </c>
      <c r="D572" s="283" t="s">
        <v>1232</v>
      </c>
      <c r="G572"/>
    </row>
    <row r="573" spans="1:7" s="266" customFormat="1" ht="12.3">
      <c r="A573" s="266" t="s">
        <v>1431</v>
      </c>
      <c r="B573" s="266" t="s">
        <v>941</v>
      </c>
      <c r="C573" s="264">
        <v>72600</v>
      </c>
      <c r="D573" s="283" t="s">
        <v>1232</v>
      </c>
      <c r="G573"/>
    </row>
    <row r="574" spans="1:7" s="266" customFormat="1" ht="12.3">
      <c r="A574" s="282" t="s">
        <v>1265</v>
      </c>
      <c r="B574" s="259" t="s">
        <v>1137</v>
      </c>
      <c r="C574" s="264">
        <v>3270</v>
      </c>
      <c r="D574" s="262" t="s">
        <v>12</v>
      </c>
      <c r="G574"/>
    </row>
    <row r="575" spans="1:7" s="266" customFormat="1" ht="12.3">
      <c r="A575" s="282" t="s">
        <v>1265</v>
      </c>
      <c r="B575" s="259" t="s">
        <v>1138</v>
      </c>
      <c r="C575" s="264">
        <v>2250</v>
      </c>
      <c r="D575" s="262" t="s">
        <v>12</v>
      </c>
      <c r="G575"/>
    </row>
    <row r="576" spans="1:7" s="266" customFormat="1" ht="12.3">
      <c r="A576" s="282" t="s">
        <v>1265</v>
      </c>
      <c r="B576" s="259" t="s">
        <v>1139</v>
      </c>
      <c r="C576" s="264">
        <v>1966.5</v>
      </c>
      <c r="D576" s="262" t="s">
        <v>12</v>
      </c>
      <c r="G576"/>
    </row>
    <row r="577" spans="1:7" s="266" customFormat="1" ht="12.3">
      <c r="A577" s="282" t="s">
        <v>1265</v>
      </c>
      <c r="B577" s="259" t="s">
        <v>1140</v>
      </c>
      <c r="C577" s="264">
        <v>3320.0000000000005</v>
      </c>
      <c r="D577" s="262" t="s">
        <v>12</v>
      </c>
      <c r="G577"/>
    </row>
    <row r="578" spans="1:7" s="266" customFormat="1" ht="12.3">
      <c r="A578" s="285" t="s">
        <v>1433</v>
      </c>
      <c r="B578" s="266" t="s">
        <v>817</v>
      </c>
      <c r="C578" s="264">
        <v>16182</v>
      </c>
      <c r="D578" s="283" t="s">
        <v>1232</v>
      </c>
      <c r="G578"/>
    </row>
    <row r="579" spans="1:7" s="266" customFormat="1" ht="12.3">
      <c r="A579" s="285" t="s">
        <v>1433</v>
      </c>
      <c r="B579" s="266" t="s">
        <v>820</v>
      </c>
      <c r="C579" s="264">
        <v>12934</v>
      </c>
      <c r="D579" s="283" t="s">
        <v>1232</v>
      </c>
      <c r="G579"/>
    </row>
    <row r="580" spans="1:7" s="266" customFormat="1" ht="12.3">
      <c r="A580" s="285" t="s">
        <v>1433</v>
      </c>
      <c r="B580" s="266" t="s">
        <v>812</v>
      </c>
      <c r="C580" s="264">
        <v>25462</v>
      </c>
      <c r="D580" s="283" t="s">
        <v>1232</v>
      </c>
      <c r="G580"/>
    </row>
    <row r="581" spans="1:7" s="266" customFormat="1" ht="12.3">
      <c r="A581" s="285" t="s">
        <v>1433</v>
      </c>
      <c r="B581" s="266" t="s">
        <v>823</v>
      </c>
      <c r="C581" s="264">
        <v>7723.2800000000007</v>
      </c>
      <c r="D581" s="283" t="s">
        <v>1232</v>
      </c>
      <c r="G581"/>
    </row>
    <row r="582" spans="1:7" s="266" customFormat="1" ht="12.3">
      <c r="A582" s="285" t="s">
        <v>1433</v>
      </c>
      <c r="B582" s="266" t="s">
        <v>819</v>
      </c>
      <c r="C582" s="264">
        <v>13370.000000000002</v>
      </c>
      <c r="D582" s="283" t="s">
        <v>1232</v>
      </c>
      <c r="G582"/>
    </row>
    <row r="583" spans="1:7" s="266" customFormat="1" ht="12.3">
      <c r="A583" s="285" t="s">
        <v>1433</v>
      </c>
      <c r="B583" s="266" t="s">
        <v>813</v>
      </c>
      <c r="C583" s="264">
        <v>25380</v>
      </c>
      <c r="D583" s="283" t="s">
        <v>1232</v>
      </c>
      <c r="G583"/>
    </row>
    <row r="584" spans="1:7" s="266" customFormat="1" ht="12.3">
      <c r="A584" s="285" t="s">
        <v>1433</v>
      </c>
      <c r="B584" s="266" t="s">
        <v>445</v>
      </c>
      <c r="C584" s="264">
        <v>10546.9</v>
      </c>
      <c r="D584" s="283" t="s">
        <v>1232</v>
      </c>
      <c r="G584"/>
    </row>
    <row r="585" spans="1:7" s="266" customFormat="1" ht="12.3">
      <c r="A585" s="285" t="s">
        <v>1433</v>
      </c>
      <c r="B585" s="266" t="s">
        <v>821</v>
      </c>
      <c r="C585" s="264">
        <v>11304.999999999998</v>
      </c>
      <c r="D585" s="283" t="s">
        <v>1232</v>
      </c>
      <c r="G585"/>
    </row>
    <row r="586" spans="1:7" s="266" customFormat="1" ht="12.3">
      <c r="A586" s="285" t="s">
        <v>1433</v>
      </c>
      <c r="B586" s="266" t="s">
        <v>809</v>
      </c>
      <c r="C586" s="264">
        <v>67500</v>
      </c>
      <c r="D586" s="283" t="s">
        <v>1232</v>
      </c>
      <c r="G586"/>
    </row>
    <row r="587" spans="1:7" s="266" customFormat="1" ht="12.3">
      <c r="A587" s="285" t="s">
        <v>1433</v>
      </c>
      <c r="B587" s="266" t="s">
        <v>799</v>
      </c>
      <c r="C587" s="264">
        <v>320523</v>
      </c>
      <c r="D587" s="283" t="s">
        <v>1232</v>
      </c>
      <c r="G587"/>
    </row>
    <row r="588" spans="1:7" s="266" customFormat="1" ht="12.3">
      <c r="A588" s="285" t="s">
        <v>1433</v>
      </c>
      <c r="B588" s="266" t="s">
        <v>826</v>
      </c>
      <c r="C588" s="264">
        <v>22440</v>
      </c>
      <c r="D588" s="283" t="s">
        <v>1232</v>
      </c>
      <c r="G588"/>
    </row>
    <row r="589" spans="1:7" s="266" customFormat="1" ht="12.3">
      <c r="A589" s="285" t="s">
        <v>1433</v>
      </c>
      <c r="B589" s="266" t="s">
        <v>625</v>
      </c>
      <c r="C589" s="264">
        <v>27316.799999999999</v>
      </c>
      <c r="D589" s="283" t="s">
        <v>1232</v>
      </c>
      <c r="G589"/>
    </row>
    <row r="590" spans="1:7" s="266" customFormat="1" ht="12.3">
      <c r="A590" s="285" t="s">
        <v>1433</v>
      </c>
      <c r="B590" s="266" t="s">
        <v>815</v>
      </c>
      <c r="C590" s="264">
        <v>19785.5</v>
      </c>
      <c r="D590" s="283" t="s">
        <v>1232</v>
      </c>
      <c r="G590"/>
    </row>
    <row r="591" spans="1:7" s="266" customFormat="1" ht="12.3">
      <c r="A591" s="285" t="s">
        <v>1433</v>
      </c>
      <c r="B591" s="266" t="s">
        <v>822</v>
      </c>
      <c r="C591" s="264">
        <v>9735</v>
      </c>
      <c r="D591" s="283" t="s">
        <v>1232</v>
      </c>
      <c r="G591"/>
    </row>
    <row r="592" spans="1:7" s="266" customFormat="1" ht="12.3">
      <c r="A592" s="285" t="s">
        <v>1433</v>
      </c>
      <c r="B592" s="266" t="s">
        <v>804</v>
      </c>
      <c r="C592" s="264">
        <v>86025</v>
      </c>
      <c r="D592" s="283" t="s">
        <v>1232</v>
      </c>
      <c r="G592"/>
    </row>
    <row r="593" spans="1:7" s="266" customFormat="1" ht="12.3">
      <c r="A593" s="285" t="s">
        <v>1433</v>
      </c>
      <c r="B593" s="266" t="s">
        <v>797</v>
      </c>
      <c r="C593" s="264">
        <v>11900</v>
      </c>
      <c r="D593" s="283" t="s">
        <v>1232</v>
      </c>
      <c r="G593"/>
    </row>
    <row r="594" spans="1:7" s="266" customFormat="1" ht="12.3">
      <c r="A594" s="285" t="s">
        <v>1433</v>
      </c>
      <c r="B594" s="266" t="s">
        <v>796</v>
      </c>
      <c r="C594" s="264">
        <v>23604</v>
      </c>
      <c r="D594" s="283" t="s">
        <v>1232</v>
      </c>
      <c r="G594"/>
    </row>
    <row r="595" spans="1:7" s="266" customFormat="1" ht="12.3">
      <c r="A595" s="285" t="s">
        <v>1433</v>
      </c>
      <c r="B595" s="266" t="s">
        <v>816</v>
      </c>
      <c r="C595" s="264">
        <v>17430</v>
      </c>
      <c r="D595" s="283" t="s">
        <v>1232</v>
      </c>
      <c r="G595"/>
    </row>
    <row r="596" spans="1:7" s="266" customFormat="1" ht="12.3">
      <c r="A596" s="285" t="s">
        <v>1433</v>
      </c>
      <c r="B596" s="266" t="s">
        <v>447</v>
      </c>
      <c r="C596" s="264">
        <v>8265.6</v>
      </c>
      <c r="D596" s="283" t="s">
        <v>1232</v>
      </c>
      <c r="G596"/>
    </row>
    <row r="597" spans="1:7" s="266" customFormat="1" ht="12.3">
      <c r="A597" s="285" t="s">
        <v>1433</v>
      </c>
      <c r="B597" s="266" t="s">
        <v>810</v>
      </c>
      <c r="C597" s="264">
        <v>28870.799999999999</v>
      </c>
      <c r="D597" s="283" t="s">
        <v>1232</v>
      </c>
      <c r="G597"/>
    </row>
    <row r="598" spans="1:7" s="266" customFormat="1" ht="12.3">
      <c r="A598" s="285" t="s">
        <v>1433</v>
      </c>
      <c r="B598" s="266" t="s">
        <v>814</v>
      </c>
      <c r="C598" s="264">
        <v>21812</v>
      </c>
      <c r="D598" s="283" t="s">
        <v>1232</v>
      </c>
      <c r="G598"/>
    </row>
    <row r="599" spans="1:7" s="266" customFormat="1" ht="12.3">
      <c r="A599" s="285" t="s">
        <v>1433</v>
      </c>
      <c r="B599" s="266" t="s">
        <v>811</v>
      </c>
      <c r="C599" s="264">
        <v>27930</v>
      </c>
      <c r="D599" s="283" t="s">
        <v>1232</v>
      </c>
      <c r="G599"/>
    </row>
    <row r="600" spans="1:7" s="266" customFormat="1" ht="12.3">
      <c r="A600" s="285" t="s">
        <v>1433</v>
      </c>
      <c r="B600" s="266" t="s">
        <v>827</v>
      </c>
      <c r="C600" s="264">
        <v>5005</v>
      </c>
      <c r="D600" s="283" t="s">
        <v>1232</v>
      </c>
      <c r="G600"/>
    </row>
    <row r="601" spans="1:7" s="266" customFormat="1" ht="12.3">
      <c r="A601" s="285" t="s">
        <v>1433</v>
      </c>
      <c r="B601" s="266" t="s">
        <v>824</v>
      </c>
      <c r="C601" s="264">
        <v>6101.9999999999991</v>
      </c>
      <c r="D601" s="283" t="s">
        <v>1232</v>
      </c>
      <c r="G601"/>
    </row>
    <row r="602" spans="1:7" s="266" customFormat="1" ht="12.3">
      <c r="A602" s="285" t="s">
        <v>1433</v>
      </c>
      <c r="B602" s="266" t="s">
        <v>800</v>
      </c>
      <c r="C602" s="264">
        <v>200265</v>
      </c>
      <c r="D602" s="283" t="s">
        <v>1232</v>
      </c>
      <c r="G602"/>
    </row>
    <row r="603" spans="1:7" s="266" customFormat="1" ht="12.3">
      <c r="A603" s="285" t="s">
        <v>1433</v>
      </c>
      <c r="B603" s="266" t="s">
        <v>807</v>
      </c>
      <c r="C603" s="264">
        <v>52925</v>
      </c>
      <c r="D603" s="283" t="s">
        <v>1232</v>
      </c>
      <c r="G603"/>
    </row>
    <row r="604" spans="1:7" s="266" customFormat="1" ht="12.3">
      <c r="A604" s="285" t="s">
        <v>1433</v>
      </c>
      <c r="B604" s="266" t="s">
        <v>818</v>
      </c>
      <c r="C604" s="264">
        <v>15109</v>
      </c>
      <c r="D604" s="283" t="s">
        <v>1232</v>
      </c>
      <c r="G604"/>
    </row>
    <row r="605" spans="1:7" s="266" customFormat="1" ht="12.3">
      <c r="A605" s="285" t="s">
        <v>1433</v>
      </c>
      <c r="B605" s="266" t="s">
        <v>825</v>
      </c>
      <c r="C605" s="264">
        <v>5778.1500000000005</v>
      </c>
      <c r="D605" s="283" t="s">
        <v>1232</v>
      </c>
      <c r="G605"/>
    </row>
    <row r="606" spans="1:7" s="266" customFormat="1" ht="12.3">
      <c r="A606" s="285" t="s">
        <v>1433</v>
      </c>
      <c r="B606" s="266" t="s">
        <v>601</v>
      </c>
      <c r="C606" s="264">
        <v>1365</v>
      </c>
      <c r="D606" s="283" t="s">
        <v>1232</v>
      </c>
      <c r="G606"/>
    </row>
    <row r="607" spans="1:7" s="266" customFormat="1" ht="12.3">
      <c r="A607" s="285" t="s">
        <v>1433</v>
      </c>
      <c r="B607" s="266" t="s">
        <v>802</v>
      </c>
      <c r="C607" s="264">
        <v>129922.5</v>
      </c>
      <c r="D607" s="283" t="s">
        <v>1232</v>
      </c>
      <c r="G607"/>
    </row>
    <row r="608" spans="1:7" s="266" customFormat="1" ht="12.3">
      <c r="A608" s="285" t="s">
        <v>1433</v>
      </c>
      <c r="B608" s="266" t="s">
        <v>801</v>
      </c>
      <c r="C608" s="264">
        <v>177926.25</v>
      </c>
      <c r="D608" s="283" t="s">
        <v>1232</v>
      </c>
      <c r="G608"/>
    </row>
    <row r="609" spans="1:7" s="266" customFormat="1" ht="12.3">
      <c r="A609" s="285" t="s">
        <v>1433</v>
      </c>
      <c r="B609" s="266" t="s">
        <v>775</v>
      </c>
      <c r="C609" s="264">
        <v>52640</v>
      </c>
      <c r="D609" s="283" t="s">
        <v>1232</v>
      </c>
      <c r="G609"/>
    </row>
    <row r="610" spans="1:7" s="266" customFormat="1" ht="12.3">
      <c r="A610" s="285" t="s">
        <v>1433</v>
      </c>
      <c r="B610" s="266" t="s">
        <v>808</v>
      </c>
      <c r="C610" s="264">
        <v>54989.999999999993</v>
      </c>
      <c r="D610" s="283" t="s">
        <v>1232</v>
      </c>
      <c r="G610"/>
    </row>
    <row r="611" spans="1:7" s="266" customFormat="1" ht="12.3">
      <c r="A611" s="285" t="s">
        <v>1433</v>
      </c>
      <c r="B611" s="266" t="s">
        <v>803</v>
      </c>
      <c r="C611" s="264">
        <v>147600</v>
      </c>
      <c r="D611" s="283" t="s">
        <v>1232</v>
      </c>
      <c r="G611"/>
    </row>
    <row r="612" spans="1:7" s="266" customFormat="1" ht="12.3">
      <c r="A612" s="285" t="s">
        <v>1433</v>
      </c>
      <c r="B612" s="266" t="s">
        <v>798</v>
      </c>
      <c r="C612" s="264">
        <v>257850.00000000003</v>
      </c>
      <c r="D612" s="283" t="s">
        <v>1232</v>
      </c>
      <c r="G612"/>
    </row>
    <row r="613" spans="1:7" s="266" customFormat="1" ht="12.3">
      <c r="A613" s="285" t="s">
        <v>1433</v>
      </c>
      <c r="B613" s="266" t="s">
        <v>806</v>
      </c>
      <c r="C613" s="264">
        <v>77550</v>
      </c>
      <c r="D613" s="283" t="s">
        <v>1232</v>
      </c>
      <c r="G613"/>
    </row>
    <row r="614" spans="1:7" s="266" customFormat="1" ht="12.3">
      <c r="A614" s="285" t="s">
        <v>1433</v>
      </c>
      <c r="B614" s="266" t="s">
        <v>795</v>
      </c>
      <c r="C614" s="264">
        <v>10152</v>
      </c>
      <c r="D614" s="283" t="s">
        <v>1232</v>
      </c>
      <c r="G614"/>
    </row>
    <row r="615" spans="1:7" s="266" customFormat="1" ht="12.3">
      <c r="A615" s="285" t="s">
        <v>1433</v>
      </c>
      <c r="B615" s="266" t="s">
        <v>805</v>
      </c>
      <c r="C615" s="264">
        <v>91932</v>
      </c>
      <c r="D615" s="283" t="s">
        <v>1232</v>
      </c>
      <c r="G615"/>
    </row>
    <row r="616" spans="1:7" s="266" customFormat="1" ht="12.3">
      <c r="A616" s="285" t="s">
        <v>1434</v>
      </c>
      <c r="B616" s="266" t="s">
        <v>698</v>
      </c>
      <c r="C616" s="264">
        <v>79257</v>
      </c>
      <c r="D616" s="283" t="s">
        <v>1232</v>
      </c>
      <c r="G616"/>
    </row>
    <row r="617" spans="1:7" s="266" customFormat="1" ht="12.3">
      <c r="A617" s="285" t="s">
        <v>1434</v>
      </c>
      <c r="B617" s="266" t="s">
        <v>691</v>
      </c>
      <c r="C617" s="264">
        <v>180873</v>
      </c>
      <c r="D617" s="283" t="s">
        <v>1232</v>
      </c>
      <c r="G617"/>
    </row>
    <row r="618" spans="1:7" s="266" customFormat="1" ht="12.3">
      <c r="A618" s="285" t="s">
        <v>1434</v>
      </c>
      <c r="B618" s="266" t="s">
        <v>703</v>
      </c>
      <c r="C618" s="264">
        <v>54868</v>
      </c>
      <c r="D618" s="283" t="s">
        <v>1232</v>
      </c>
      <c r="G618"/>
    </row>
    <row r="619" spans="1:7" s="266" customFormat="1" ht="12.3">
      <c r="A619" s="285" t="s">
        <v>1434</v>
      </c>
      <c r="B619" s="266" t="s">
        <v>702</v>
      </c>
      <c r="C619" s="264">
        <v>59566</v>
      </c>
      <c r="D619" s="283" t="s">
        <v>1232</v>
      </c>
      <c r="G619"/>
    </row>
    <row r="620" spans="1:7" s="266" customFormat="1" ht="12.3">
      <c r="A620" s="285" t="s">
        <v>1434</v>
      </c>
      <c r="B620" s="266" t="s">
        <v>700</v>
      </c>
      <c r="C620" s="264">
        <v>72123</v>
      </c>
      <c r="D620" s="283" t="s">
        <v>1232</v>
      </c>
      <c r="G620"/>
    </row>
    <row r="621" spans="1:7" s="266" customFormat="1" ht="12.3">
      <c r="A621" s="285" t="s">
        <v>1434</v>
      </c>
      <c r="B621" s="266" t="s">
        <v>687</v>
      </c>
      <c r="C621" s="264">
        <v>12470</v>
      </c>
      <c r="D621" s="283" t="s">
        <v>1232</v>
      </c>
      <c r="G621"/>
    </row>
    <row r="622" spans="1:7" s="266" customFormat="1" ht="12.3">
      <c r="A622" s="285" t="s">
        <v>1434</v>
      </c>
      <c r="B622" s="266" t="s">
        <v>942</v>
      </c>
      <c r="C622" s="264">
        <v>26796</v>
      </c>
      <c r="D622" s="283" t="s">
        <v>1232</v>
      </c>
      <c r="G622"/>
    </row>
    <row r="623" spans="1:7" s="266" customFormat="1" ht="12.3">
      <c r="A623" s="285" t="s">
        <v>1434</v>
      </c>
      <c r="B623" s="266" t="s">
        <v>943</v>
      </c>
      <c r="C623" s="264">
        <v>27898</v>
      </c>
      <c r="D623" s="283" t="s">
        <v>1232</v>
      </c>
      <c r="G623"/>
    </row>
    <row r="624" spans="1:7" s="266" customFormat="1" ht="12.3">
      <c r="A624" s="285" t="s">
        <v>1434</v>
      </c>
      <c r="B624" s="266" t="s">
        <v>717</v>
      </c>
      <c r="C624" s="264">
        <v>15486</v>
      </c>
      <c r="D624" s="283" t="s">
        <v>1232</v>
      </c>
      <c r="G624"/>
    </row>
    <row r="625" spans="1:7" s="266" customFormat="1" ht="12.3">
      <c r="A625" s="285" t="s">
        <v>1434</v>
      </c>
      <c r="B625" s="266" t="s">
        <v>719</v>
      </c>
      <c r="C625" s="264">
        <v>1925</v>
      </c>
      <c r="D625" s="283" t="s">
        <v>1232</v>
      </c>
      <c r="G625"/>
    </row>
    <row r="626" spans="1:7" s="266" customFormat="1" ht="12.3">
      <c r="A626" s="285" t="s">
        <v>1434</v>
      </c>
      <c r="B626" s="266" t="s">
        <v>856</v>
      </c>
      <c r="C626" s="264">
        <v>10570</v>
      </c>
      <c r="D626" s="283" t="s">
        <v>1232</v>
      </c>
      <c r="G626"/>
    </row>
    <row r="627" spans="1:7" s="266" customFormat="1" ht="12.3">
      <c r="A627" s="285" t="s">
        <v>1434</v>
      </c>
      <c r="B627" s="266" t="s">
        <v>819</v>
      </c>
      <c r="C627" s="264">
        <v>51835</v>
      </c>
      <c r="D627" s="283" t="s">
        <v>1232</v>
      </c>
      <c r="G627"/>
    </row>
    <row r="628" spans="1:7" s="266" customFormat="1" ht="12.3">
      <c r="A628" s="285" t="s">
        <v>1434</v>
      </c>
      <c r="B628" s="266" t="s">
        <v>697</v>
      </c>
      <c r="C628" s="264">
        <v>92495.999999999985</v>
      </c>
      <c r="D628" s="283" t="s">
        <v>1232</v>
      </c>
      <c r="G628"/>
    </row>
    <row r="629" spans="1:7" s="266" customFormat="1" ht="12.3">
      <c r="A629" s="285" t="s">
        <v>1434</v>
      </c>
      <c r="B629" s="266" t="s">
        <v>448</v>
      </c>
      <c r="C629" s="264">
        <v>30870</v>
      </c>
      <c r="D629" s="283" t="s">
        <v>1232</v>
      </c>
      <c r="G629"/>
    </row>
    <row r="630" spans="1:7" s="266" customFormat="1" ht="12.3">
      <c r="A630" s="285" t="s">
        <v>1434</v>
      </c>
      <c r="B630" s="266" t="s">
        <v>445</v>
      </c>
      <c r="C630" s="264">
        <v>7210.0000000000009</v>
      </c>
      <c r="D630" s="283" t="s">
        <v>1232</v>
      </c>
      <c r="G630"/>
    </row>
    <row r="631" spans="1:7" s="266" customFormat="1" ht="12.3">
      <c r="A631" s="285" t="s">
        <v>1434</v>
      </c>
      <c r="B631" s="266" t="s">
        <v>764</v>
      </c>
      <c r="C631" s="264">
        <v>7875</v>
      </c>
      <c r="D631" s="283" t="s">
        <v>1232</v>
      </c>
      <c r="G631"/>
    </row>
    <row r="632" spans="1:7" s="266" customFormat="1" ht="12.3">
      <c r="A632" s="285" t="s">
        <v>1434</v>
      </c>
      <c r="B632" s="266" t="s">
        <v>710</v>
      </c>
      <c r="C632" s="264">
        <v>30590.000000000004</v>
      </c>
      <c r="D632" s="283" t="s">
        <v>1232</v>
      </c>
      <c r="G632"/>
    </row>
    <row r="633" spans="1:7" s="266" customFormat="1" ht="12.3">
      <c r="A633" s="285" t="s">
        <v>1434</v>
      </c>
      <c r="B633" s="266" t="s">
        <v>701</v>
      </c>
      <c r="C633" s="264">
        <v>53690</v>
      </c>
      <c r="D633" s="283" t="s">
        <v>1232</v>
      </c>
      <c r="G633"/>
    </row>
    <row r="634" spans="1:7" s="266" customFormat="1" ht="12.3">
      <c r="A634" s="285" t="s">
        <v>1434</v>
      </c>
      <c r="B634" s="266" t="s">
        <v>708</v>
      </c>
      <c r="C634" s="264">
        <v>45600</v>
      </c>
      <c r="D634" s="283" t="s">
        <v>1232</v>
      </c>
      <c r="G634"/>
    </row>
    <row r="635" spans="1:7" s="266" customFormat="1" ht="12.3">
      <c r="A635" s="285" t="s">
        <v>1434</v>
      </c>
      <c r="B635" s="266" t="s">
        <v>699</v>
      </c>
      <c r="C635" s="264">
        <v>73605</v>
      </c>
      <c r="D635" s="283" t="s">
        <v>1232</v>
      </c>
      <c r="G635"/>
    </row>
    <row r="636" spans="1:7" s="266" customFormat="1" ht="12.3">
      <c r="A636" s="285" t="s">
        <v>1434</v>
      </c>
      <c r="B636" s="266" t="s">
        <v>715</v>
      </c>
      <c r="C636" s="264">
        <v>101400</v>
      </c>
      <c r="D636" s="283" t="s">
        <v>1232</v>
      </c>
      <c r="G636"/>
    </row>
    <row r="637" spans="1:7" s="266" customFormat="1" ht="12.3">
      <c r="A637" s="285" t="s">
        <v>1434</v>
      </c>
      <c r="B637" s="266" t="s">
        <v>721</v>
      </c>
      <c r="C637" s="264">
        <v>6720</v>
      </c>
      <c r="D637" s="283" t="s">
        <v>1232</v>
      </c>
      <c r="G637"/>
    </row>
    <row r="638" spans="1:7" s="266" customFormat="1" ht="12.3">
      <c r="A638" s="285" t="s">
        <v>1434</v>
      </c>
      <c r="B638" s="266" t="s">
        <v>713</v>
      </c>
      <c r="C638" s="264">
        <v>27684.999999999996</v>
      </c>
      <c r="D638" s="283" t="s">
        <v>1232</v>
      </c>
      <c r="G638"/>
    </row>
    <row r="639" spans="1:7" s="266" customFormat="1" ht="12.3">
      <c r="A639" s="285" t="s">
        <v>1434</v>
      </c>
      <c r="B639" s="266" t="s">
        <v>711</v>
      </c>
      <c r="C639" s="264">
        <v>57690</v>
      </c>
      <c r="D639" s="283" t="s">
        <v>1232</v>
      </c>
      <c r="G639"/>
    </row>
    <row r="640" spans="1:7" s="266" customFormat="1" ht="12.3">
      <c r="A640" s="285" t="s">
        <v>1434</v>
      </c>
      <c r="B640" s="266" t="s">
        <v>709</v>
      </c>
      <c r="C640" s="264">
        <v>62490</v>
      </c>
      <c r="D640" s="283" t="s">
        <v>1232</v>
      </c>
      <c r="G640"/>
    </row>
    <row r="641" spans="1:7" s="266" customFormat="1" ht="12.3">
      <c r="A641" s="285" t="s">
        <v>1434</v>
      </c>
      <c r="B641" s="266" t="s">
        <v>712</v>
      </c>
      <c r="C641" s="264">
        <v>39600</v>
      </c>
      <c r="D641" s="283" t="s">
        <v>1232</v>
      </c>
      <c r="G641"/>
    </row>
    <row r="642" spans="1:7" s="266" customFormat="1" ht="12.3">
      <c r="A642" s="285" t="s">
        <v>1434</v>
      </c>
      <c r="B642" s="266" t="s">
        <v>707</v>
      </c>
      <c r="C642" s="264">
        <v>33510</v>
      </c>
      <c r="D642" s="283" t="s">
        <v>1232</v>
      </c>
      <c r="G642"/>
    </row>
    <row r="643" spans="1:7" s="266" customFormat="1" ht="12.3">
      <c r="A643" s="285" t="s">
        <v>1434</v>
      </c>
      <c r="B643" s="266" t="s">
        <v>693</v>
      </c>
      <c r="C643" s="264">
        <v>138360</v>
      </c>
      <c r="D643" s="283" t="s">
        <v>1232</v>
      </c>
      <c r="G643"/>
    </row>
    <row r="644" spans="1:7" s="266" customFormat="1" ht="12.3">
      <c r="A644" s="285" t="s">
        <v>1434</v>
      </c>
      <c r="B644" s="266" t="s">
        <v>716</v>
      </c>
      <c r="C644" s="264">
        <v>18150</v>
      </c>
      <c r="D644" s="283" t="s">
        <v>1232</v>
      </c>
      <c r="G644"/>
    </row>
    <row r="645" spans="1:7" s="266" customFormat="1" ht="12.3">
      <c r="A645" s="285" t="s">
        <v>1434</v>
      </c>
      <c r="B645" s="266" t="s">
        <v>854</v>
      </c>
      <c r="C645" s="264">
        <v>2790</v>
      </c>
      <c r="D645" s="283" t="s">
        <v>1232</v>
      </c>
      <c r="G645"/>
    </row>
    <row r="646" spans="1:7" s="266" customFormat="1" ht="12.3">
      <c r="A646" s="285" t="s">
        <v>1434</v>
      </c>
      <c r="B646" s="266" t="s">
        <v>853</v>
      </c>
      <c r="C646" s="264">
        <v>5580</v>
      </c>
      <c r="D646" s="283" t="s">
        <v>1232</v>
      </c>
      <c r="G646"/>
    </row>
    <row r="647" spans="1:7" s="266" customFormat="1" ht="12.3">
      <c r="A647" s="285" t="s">
        <v>1434</v>
      </c>
      <c r="B647" s="266" t="s">
        <v>852</v>
      </c>
      <c r="C647" s="264">
        <v>3345</v>
      </c>
      <c r="D647" s="283" t="s">
        <v>1232</v>
      </c>
      <c r="G647"/>
    </row>
    <row r="648" spans="1:7" s="266" customFormat="1" ht="12.3">
      <c r="A648" s="285" t="s">
        <v>1434</v>
      </c>
      <c r="B648" s="266" t="s">
        <v>944</v>
      </c>
      <c r="C648" s="264">
        <v>4470</v>
      </c>
      <c r="D648" s="283" t="s">
        <v>1232</v>
      </c>
      <c r="G648"/>
    </row>
    <row r="649" spans="1:7" s="266" customFormat="1" ht="12.3">
      <c r="A649" s="285" t="s">
        <v>1434</v>
      </c>
      <c r="B649" s="266" t="s">
        <v>696</v>
      </c>
      <c r="C649" s="264">
        <v>110490</v>
      </c>
      <c r="D649" s="283" t="s">
        <v>1232</v>
      </c>
      <c r="G649"/>
    </row>
    <row r="650" spans="1:7" s="266" customFormat="1" ht="12.3">
      <c r="A650" s="285" t="s">
        <v>1434</v>
      </c>
      <c r="B650" s="266" t="s">
        <v>705</v>
      </c>
      <c r="C650" s="264">
        <v>45870</v>
      </c>
      <c r="D650" s="283" t="s">
        <v>1232</v>
      </c>
      <c r="G650"/>
    </row>
    <row r="651" spans="1:7" s="266" customFormat="1" ht="12.3">
      <c r="A651" s="285" t="s">
        <v>1434</v>
      </c>
      <c r="B651" s="266" t="s">
        <v>945</v>
      </c>
      <c r="C651" s="264">
        <v>702480</v>
      </c>
      <c r="D651" s="283" t="s">
        <v>1232</v>
      </c>
      <c r="G651"/>
    </row>
    <row r="652" spans="1:7" s="266" customFormat="1" ht="12.3">
      <c r="A652" s="285" t="s">
        <v>1434</v>
      </c>
      <c r="B652" s="266" t="s">
        <v>596</v>
      </c>
      <c r="C652" s="264">
        <v>13125</v>
      </c>
      <c r="D652" s="283" t="s">
        <v>1232</v>
      </c>
      <c r="G652"/>
    </row>
    <row r="653" spans="1:7" s="266" customFormat="1" ht="12.3">
      <c r="A653" s="285" t="s">
        <v>1434</v>
      </c>
      <c r="B653" s="266" t="s">
        <v>604</v>
      </c>
      <c r="C653" s="264">
        <v>10701</v>
      </c>
      <c r="D653" s="283" t="s">
        <v>1232</v>
      </c>
      <c r="G653"/>
    </row>
    <row r="654" spans="1:7" s="266" customFormat="1" ht="12.3">
      <c r="A654" s="285" t="s">
        <v>1434</v>
      </c>
      <c r="B654" s="266" t="s">
        <v>606</v>
      </c>
      <c r="C654" s="264">
        <v>6195</v>
      </c>
      <c r="D654" s="283" t="s">
        <v>1232</v>
      </c>
      <c r="G654"/>
    </row>
    <row r="655" spans="1:7" s="266" customFormat="1" ht="12.3">
      <c r="A655" s="285" t="s">
        <v>1434</v>
      </c>
      <c r="B655" s="266" t="s">
        <v>601</v>
      </c>
      <c r="C655" s="264">
        <v>11900</v>
      </c>
      <c r="D655" s="283" t="s">
        <v>1232</v>
      </c>
      <c r="G655"/>
    </row>
    <row r="656" spans="1:7" s="266" customFormat="1" ht="12.3">
      <c r="A656" s="285" t="s">
        <v>1434</v>
      </c>
      <c r="B656" s="266" t="s">
        <v>704</v>
      </c>
      <c r="C656" s="264">
        <v>48230.000000000007</v>
      </c>
      <c r="D656" s="283" t="s">
        <v>1232</v>
      </c>
      <c r="G656"/>
    </row>
    <row r="657" spans="1:14" s="266" customFormat="1" ht="12.3">
      <c r="A657" s="285" t="s">
        <v>1434</v>
      </c>
      <c r="B657" s="266" t="s">
        <v>690</v>
      </c>
      <c r="C657" s="264">
        <v>210150</v>
      </c>
      <c r="D657" s="283" t="s">
        <v>1232</v>
      </c>
      <c r="G657"/>
    </row>
    <row r="658" spans="1:14" s="266" customFormat="1" ht="12.3">
      <c r="A658" s="285" t="s">
        <v>1434</v>
      </c>
      <c r="B658" s="266" t="s">
        <v>688</v>
      </c>
      <c r="C658" s="264">
        <v>275400</v>
      </c>
      <c r="D658" s="283" t="s">
        <v>1232</v>
      </c>
      <c r="G658"/>
    </row>
    <row r="659" spans="1:14" s="266" customFormat="1" ht="12.3">
      <c r="A659" s="285" t="s">
        <v>1434</v>
      </c>
      <c r="B659" s="266" t="s">
        <v>689</v>
      </c>
      <c r="C659" s="264">
        <v>211140</v>
      </c>
      <c r="D659" s="283" t="s">
        <v>1232</v>
      </c>
      <c r="G659"/>
    </row>
    <row r="660" spans="1:14" s="266" customFormat="1" ht="12.3">
      <c r="A660" s="285" t="s">
        <v>1434</v>
      </c>
      <c r="B660" s="266" t="s">
        <v>718</v>
      </c>
      <c r="C660" s="264">
        <v>12000</v>
      </c>
      <c r="D660" s="283" t="s">
        <v>1232</v>
      </c>
      <c r="G660"/>
    </row>
    <row r="661" spans="1:14" s="266" customFormat="1" ht="12.3">
      <c r="A661" s="285" t="s">
        <v>1434</v>
      </c>
      <c r="B661" s="266" t="s">
        <v>692</v>
      </c>
      <c r="C661" s="264">
        <v>164400</v>
      </c>
      <c r="D661" s="283" t="s">
        <v>1232</v>
      </c>
      <c r="G661"/>
    </row>
    <row r="662" spans="1:14" s="266" customFormat="1" ht="12.3">
      <c r="A662" s="285" t="s">
        <v>1434</v>
      </c>
      <c r="B662" s="266" t="s">
        <v>855</v>
      </c>
      <c r="C662" s="264">
        <v>136200</v>
      </c>
      <c r="D662" s="283" t="s">
        <v>1232</v>
      </c>
      <c r="G662"/>
    </row>
    <row r="663" spans="1:14" ht="12.3">
      <c r="A663" s="285" t="s">
        <v>1434</v>
      </c>
      <c r="B663" s="266" t="s">
        <v>695</v>
      </c>
      <c r="C663" s="264">
        <v>111600.00000000001</v>
      </c>
      <c r="D663" s="283" t="s">
        <v>1232</v>
      </c>
      <c r="G663"/>
      <c r="H663" s="266"/>
      <c r="I663" s="266"/>
      <c r="J663" s="266"/>
      <c r="K663" s="266"/>
      <c r="L663" s="266"/>
      <c r="M663" s="266"/>
      <c r="N663" s="266"/>
    </row>
    <row r="664" spans="1:14" ht="12.3">
      <c r="A664" s="285" t="s">
        <v>1434</v>
      </c>
      <c r="B664" s="266" t="s">
        <v>694</v>
      </c>
      <c r="C664" s="264">
        <v>135000</v>
      </c>
      <c r="D664" s="283" t="s">
        <v>1232</v>
      </c>
      <c r="G664"/>
      <c r="H664" s="266"/>
      <c r="I664" s="266"/>
      <c r="J664" s="266"/>
      <c r="K664" s="266"/>
      <c r="L664" s="266"/>
      <c r="M664" s="266"/>
      <c r="N664" s="266"/>
    </row>
    <row r="665" spans="1:14" ht="12.3">
      <c r="A665" s="285" t="s">
        <v>1434</v>
      </c>
      <c r="B665" s="266" t="s">
        <v>498</v>
      </c>
      <c r="C665" s="264">
        <v>67800</v>
      </c>
      <c r="D665" s="283" t="s">
        <v>1232</v>
      </c>
      <c r="G665"/>
      <c r="H665" s="266"/>
      <c r="I665" s="266"/>
      <c r="J665" s="266"/>
      <c r="K665" s="266"/>
      <c r="L665" s="266"/>
      <c r="M665" s="266"/>
    </row>
    <row r="666" spans="1:14" ht="12.3">
      <c r="A666" s="285" t="s">
        <v>1434</v>
      </c>
      <c r="B666" s="266" t="s">
        <v>706</v>
      </c>
      <c r="C666" s="264">
        <v>43800</v>
      </c>
      <c r="D666" s="283" t="s">
        <v>1232</v>
      </c>
      <c r="G666"/>
      <c r="H666" s="266"/>
      <c r="I666" s="266"/>
      <c r="J666" s="266"/>
      <c r="K666" s="266"/>
      <c r="L666" s="266"/>
    </row>
    <row r="667" spans="1:14" ht="12.3">
      <c r="A667" s="285" t="s">
        <v>1434</v>
      </c>
      <c r="B667" s="266" t="s">
        <v>720</v>
      </c>
      <c r="C667" s="264">
        <v>4200</v>
      </c>
      <c r="D667" s="283" t="s">
        <v>1232</v>
      </c>
      <c r="G667"/>
      <c r="H667" s="266"/>
      <c r="I667" s="266"/>
      <c r="J667" s="266"/>
      <c r="K667" s="266"/>
      <c r="L667" s="266"/>
    </row>
    <row r="668" spans="1:14" ht="12.3">
      <c r="A668" s="285" t="s">
        <v>1434</v>
      </c>
      <c r="B668" s="266" t="s">
        <v>714</v>
      </c>
      <c r="C668" s="264">
        <v>26085</v>
      </c>
      <c r="D668" s="283" t="s">
        <v>1232</v>
      </c>
      <c r="G668"/>
      <c r="H668" s="266"/>
      <c r="I668" s="266"/>
      <c r="J668" s="266"/>
      <c r="K668" s="266"/>
      <c r="L668" s="266"/>
    </row>
    <row r="669" spans="1:14" ht="12.3">
      <c r="A669" s="259" t="s">
        <v>1215</v>
      </c>
      <c r="B669" s="259" t="s">
        <v>998</v>
      </c>
      <c r="C669" s="264">
        <v>4180</v>
      </c>
      <c r="D669" s="262" t="s">
        <v>12</v>
      </c>
      <c r="G669"/>
      <c r="H669" s="266"/>
      <c r="I669" s="266"/>
      <c r="J669" s="266"/>
      <c r="K669" s="266"/>
      <c r="L669" s="266"/>
    </row>
    <row r="670" spans="1:14" ht="12.3">
      <c r="A670" s="259" t="s">
        <v>1215</v>
      </c>
      <c r="B670" s="259" t="s">
        <v>575</v>
      </c>
      <c r="C670" s="264">
        <v>12540</v>
      </c>
      <c r="D670" s="262" t="s">
        <v>12</v>
      </c>
      <c r="G670"/>
      <c r="H670" s="266"/>
      <c r="I670" s="266"/>
      <c r="J670" s="266"/>
      <c r="K670" s="266"/>
      <c r="L670" s="266"/>
    </row>
    <row r="671" spans="1:14" ht="12.3">
      <c r="A671" s="259" t="s">
        <v>1216</v>
      </c>
      <c r="B671" s="259" t="s">
        <v>1141</v>
      </c>
      <c r="C671" s="264">
        <v>127110</v>
      </c>
      <c r="D671" s="262" t="s">
        <v>12</v>
      </c>
      <c r="G671"/>
      <c r="H671" s="266"/>
      <c r="I671" s="266"/>
      <c r="J671" s="266"/>
      <c r="K671" s="266"/>
    </row>
    <row r="672" spans="1:14" ht="12.3">
      <c r="A672" s="266" t="s">
        <v>1436</v>
      </c>
      <c r="B672" s="266" t="s">
        <v>648</v>
      </c>
      <c r="C672" s="264">
        <v>2000</v>
      </c>
      <c r="D672" s="283" t="s">
        <v>1232</v>
      </c>
      <c r="G672"/>
    </row>
    <row r="673" spans="1:7" ht="12.3">
      <c r="A673" s="266" t="s">
        <v>1436</v>
      </c>
      <c r="B673" s="266" t="s">
        <v>641</v>
      </c>
      <c r="C673" s="264">
        <v>836130</v>
      </c>
      <c r="D673" s="283" t="s">
        <v>1232</v>
      </c>
      <c r="G673"/>
    </row>
    <row r="674" spans="1:7" ht="12.3">
      <c r="A674" s="266" t="s">
        <v>1436</v>
      </c>
      <c r="B674" s="266" t="s">
        <v>640</v>
      </c>
      <c r="C674" s="264">
        <v>116279.99999999999</v>
      </c>
      <c r="D674" s="283" t="s">
        <v>1232</v>
      </c>
      <c r="G674"/>
    </row>
    <row r="675" spans="1:7" ht="12.3">
      <c r="A675" s="266" t="s">
        <v>1436</v>
      </c>
      <c r="B675" s="266" t="s">
        <v>645</v>
      </c>
      <c r="C675" s="264">
        <v>144120</v>
      </c>
      <c r="D675" s="283" t="s">
        <v>1232</v>
      </c>
      <c r="G675"/>
    </row>
    <row r="676" spans="1:7" ht="12.3">
      <c r="A676" s="266" t="s">
        <v>1436</v>
      </c>
      <c r="B676" s="266" t="s">
        <v>644</v>
      </c>
      <c r="C676" s="264">
        <v>47790</v>
      </c>
      <c r="D676" s="283" t="s">
        <v>1232</v>
      </c>
      <c r="G676"/>
    </row>
    <row r="677" spans="1:7" ht="12.3">
      <c r="A677" s="266" t="s">
        <v>1436</v>
      </c>
      <c r="B677" s="266" t="s">
        <v>643</v>
      </c>
      <c r="C677" s="264">
        <v>34755</v>
      </c>
      <c r="D677" s="283" t="s">
        <v>1232</v>
      </c>
      <c r="G677"/>
    </row>
    <row r="678" spans="1:7" ht="12.3">
      <c r="A678" s="266" t="s">
        <v>1436</v>
      </c>
      <c r="B678" s="266" t="s">
        <v>646</v>
      </c>
      <c r="C678" s="264">
        <v>28693.5</v>
      </c>
      <c r="D678" s="283" t="s">
        <v>1232</v>
      </c>
      <c r="G678"/>
    </row>
    <row r="679" spans="1:7" ht="12.3">
      <c r="A679" s="266" t="s">
        <v>1436</v>
      </c>
      <c r="B679" s="266" t="s">
        <v>647</v>
      </c>
      <c r="C679" s="264">
        <v>28602</v>
      </c>
      <c r="D679" s="283" t="s">
        <v>1232</v>
      </c>
      <c r="G679"/>
    </row>
    <row r="680" spans="1:7" ht="12.3">
      <c r="A680" s="266" t="s">
        <v>1436</v>
      </c>
      <c r="B680" s="266" t="s">
        <v>437</v>
      </c>
      <c r="C680" s="264">
        <v>163800</v>
      </c>
      <c r="D680" s="283" t="s">
        <v>1232</v>
      </c>
      <c r="G680"/>
    </row>
    <row r="681" spans="1:7" ht="12.3">
      <c r="A681" s="266" t="s">
        <v>1436</v>
      </c>
      <c r="B681" s="266" t="s">
        <v>642</v>
      </c>
      <c r="C681" s="264">
        <v>207740</v>
      </c>
      <c r="D681" s="283" t="s">
        <v>1232</v>
      </c>
      <c r="G681"/>
    </row>
    <row r="682" spans="1:7" ht="12.3">
      <c r="A682" s="259" t="s">
        <v>1217</v>
      </c>
      <c r="B682" s="259" t="s">
        <v>1142</v>
      </c>
      <c r="C682" s="264">
        <v>10590</v>
      </c>
      <c r="D682" s="262" t="s">
        <v>12</v>
      </c>
      <c r="G682"/>
    </row>
    <row r="683" spans="1:7" ht="12.3">
      <c r="A683" s="259" t="s">
        <v>1217</v>
      </c>
      <c r="B683" s="259" t="s">
        <v>1143</v>
      </c>
      <c r="C683" s="264">
        <v>6075</v>
      </c>
      <c r="D683" s="262" t="s">
        <v>12</v>
      </c>
      <c r="G683"/>
    </row>
    <row r="684" spans="1:7" ht="12.3">
      <c r="A684" s="259" t="s">
        <v>1218</v>
      </c>
      <c r="B684" s="259" t="s">
        <v>1144</v>
      </c>
      <c r="C684" s="264">
        <v>3257.5000000000005</v>
      </c>
      <c r="D684" s="262" t="s">
        <v>12</v>
      </c>
      <c r="G684"/>
    </row>
    <row r="685" spans="1:7" ht="12.3">
      <c r="A685" s="259" t="s">
        <v>1218</v>
      </c>
      <c r="B685" s="259" t="s">
        <v>1145</v>
      </c>
      <c r="C685" s="264">
        <v>4172.5</v>
      </c>
      <c r="D685" s="262" t="s">
        <v>12</v>
      </c>
      <c r="G685"/>
    </row>
    <row r="686" spans="1:7" ht="12.3">
      <c r="A686" s="259" t="s">
        <v>1218</v>
      </c>
      <c r="B686" s="259" t="s">
        <v>1146</v>
      </c>
      <c r="C686" s="264">
        <v>4040</v>
      </c>
      <c r="D686" s="262" t="s">
        <v>12</v>
      </c>
      <c r="G686"/>
    </row>
    <row r="687" spans="1:7" ht="12.3">
      <c r="A687" s="259" t="s">
        <v>1218</v>
      </c>
      <c r="B687" s="259" t="s">
        <v>1147</v>
      </c>
      <c r="C687" s="264">
        <v>4765</v>
      </c>
      <c r="D687" s="262" t="s">
        <v>12</v>
      </c>
      <c r="G687"/>
    </row>
    <row r="688" spans="1:7" ht="12.3">
      <c r="A688" s="259" t="s">
        <v>1218</v>
      </c>
      <c r="B688" s="259" t="s">
        <v>1148</v>
      </c>
      <c r="C688" s="264">
        <v>4362.5</v>
      </c>
      <c r="D688" s="262" t="s">
        <v>12</v>
      </c>
      <c r="G688"/>
    </row>
    <row r="689" spans="1:7" ht="12.3">
      <c r="A689" s="282" t="s">
        <v>1263</v>
      </c>
      <c r="B689" s="259" t="s">
        <v>1149</v>
      </c>
      <c r="C689" s="264">
        <v>2000</v>
      </c>
      <c r="D689" s="262" t="s">
        <v>12</v>
      </c>
      <c r="G689"/>
    </row>
    <row r="690" spans="1:7" ht="12.3">
      <c r="A690" s="266" t="s">
        <v>1437</v>
      </c>
      <c r="B690" s="266" t="s">
        <v>723</v>
      </c>
      <c r="C690" s="264">
        <v>2000</v>
      </c>
      <c r="D690" s="283" t="s">
        <v>1232</v>
      </c>
      <c r="G690"/>
    </row>
    <row r="691" spans="1:7" ht="12.3">
      <c r="A691" s="266" t="s">
        <v>1437</v>
      </c>
      <c r="B691" s="266" t="s">
        <v>732</v>
      </c>
      <c r="C691" s="264">
        <v>46200</v>
      </c>
      <c r="D691" s="283" t="s">
        <v>1232</v>
      </c>
      <c r="G691"/>
    </row>
    <row r="692" spans="1:7" ht="12.3">
      <c r="A692" s="266" t="s">
        <v>1437</v>
      </c>
      <c r="B692" s="266" t="s">
        <v>631</v>
      </c>
      <c r="C692" s="264">
        <v>68580</v>
      </c>
      <c r="D692" s="283" t="s">
        <v>1232</v>
      </c>
      <c r="G692"/>
    </row>
    <row r="693" spans="1:7" ht="12.3">
      <c r="A693" s="266" t="s">
        <v>1437</v>
      </c>
      <c r="B693" s="266" t="s">
        <v>946</v>
      </c>
      <c r="C693" s="264">
        <v>43680</v>
      </c>
      <c r="D693" s="283" t="s">
        <v>1232</v>
      </c>
      <c r="G693"/>
    </row>
    <row r="694" spans="1:7" ht="12.3">
      <c r="A694" s="266" t="s">
        <v>1437</v>
      </c>
      <c r="B694" s="266" t="s">
        <v>947</v>
      </c>
      <c r="C694" s="264">
        <v>91830</v>
      </c>
      <c r="D694" s="283" t="s">
        <v>1232</v>
      </c>
      <c r="G694"/>
    </row>
    <row r="695" spans="1:7" ht="12.3">
      <c r="A695" s="266" t="s">
        <v>1437</v>
      </c>
      <c r="B695" s="266" t="s">
        <v>948</v>
      </c>
      <c r="C695" s="264">
        <v>71295</v>
      </c>
      <c r="D695" s="283" t="s">
        <v>1232</v>
      </c>
      <c r="G695"/>
    </row>
    <row r="696" spans="1:7" ht="12.3">
      <c r="A696" s="266" t="s">
        <v>1437</v>
      </c>
      <c r="B696" s="266" t="s">
        <v>728</v>
      </c>
      <c r="C696" s="264">
        <v>106755</v>
      </c>
      <c r="D696" s="283" t="s">
        <v>1232</v>
      </c>
      <c r="G696"/>
    </row>
    <row r="697" spans="1:7" ht="12.3">
      <c r="A697" s="266" t="s">
        <v>1437</v>
      </c>
      <c r="B697" s="266" t="s">
        <v>949</v>
      </c>
      <c r="C697" s="264">
        <v>1050</v>
      </c>
      <c r="D697" s="283" t="s">
        <v>1232</v>
      </c>
      <c r="G697"/>
    </row>
    <row r="698" spans="1:7" ht="12.3">
      <c r="A698" s="266" t="s">
        <v>1437</v>
      </c>
      <c r="B698" s="266" t="s">
        <v>950</v>
      </c>
      <c r="C698" s="264">
        <v>8910</v>
      </c>
      <c r="D698" s="283" t="s">
        <v>1232</v>
      </c>
      <c r="G698"/>
    </row>
    <row r="699" spans="1:7" ht="12.3">
      <c r="A699" s="266" t="s">
        <v>1437</v>
      </c>
      <c r="B699" s="266" t="s">
        <v>727</v>
      </c>
      <c r="C699" s="264">
        <v>111345</v>
      </c>
      <c r="D699" s="283" t="s">
        <v>1232</v>
      </c>
      <c r="G699"/>
    </row>
    <row r="700" spans="1:7" ht="12.3">
      <c r="A700" s="266" t="s">
        <v>1437</v>
      </c>
      <c r="B700" s="266" t="s">
        <v>731</v>
      </c>
      <c r="C700" s="264">
        <v>22455</v>
      </c>
      <c r="D700" s="283" t="s">
        <v>1232</v>
      </c>
      <c r="G700"/>
    </row>
    <row r="701" spans="1:7" ht="12.3">
      <c r="A701" s="266" t="s">
        <v>1437</v>
      </c>
      <c r="B701" s="266" t="s">
        <v>951</v>
      </c>
      <c r="C701" s="264">
        <v>17040</v>
      </c>
      <c r="D701" s="283" t="s">
        <v>1232</v>
      </c>
      <c r="G701"/>
    </row>
    <row r="702" spans="1:7" ht="12.3">
      <c r="A702" s="266" t="s">
        <v>1437</v>
      </c>
      <c r="B702" s="266" t="s">
        <v>733</v>
      </c>
      <c r="C702" s="264">
        <v>10885</v>
      </c>
      <c r="D702" s="283" t="s">
        <v>1232</v>
      </c>
      <c r="G702"/>
    </row>
    <row r="703" spans="1:7" ht="12.3">
      <c r="A703" s="266" t="s">
        <v>1437</v>
      </c>
      <c r="B703" s="266" t="s">
        <v>725</v>
      </c>
      <c r="C703" s="264">
        <v>236250</v>
      </c>
      <c r="D703" s="283" t="s">
        <v>1232</v>
      </c>
      <c r="G703"/>
    </row>
    <row r="704" spans="1:7" ht="12.3">
      <c r="A704" s="266" t="s">
        <v>1437</v>
      </c>
      <c r="B704" s="266" t="s">
        <v>729</v>
      </c>
      <c r="C704" s="264">
        <v>82800</v>
      </c>
      <c r="D704" s="283" t="s">
        <v>1232</v>
      </c>
      <c r="G704"/>
    </row>
    <row r="705" spans="1:7" ht="12.3">
      <c r="A705" s="266" t="s">
        <v>1437</v>
      </c>
      <c r="B705" s="266" t="s">
        <v>726</v>
      </c>
      <c r="C705" s="264">
        <v>126000</v>
      </c>
      <c r="D705" s="283" t="s">
        <v>1232</v>
      </c>
      <c r="G705"/>
    </row>
    <row r="706" spans="1:7" ht="12.3">
      <c r="A706" s="266" t="s">
        <v>1437</v>
      </c>
      <c r="B706" s="266" t="s">
        <v>730</v>
      </c>
      <c r="C706" s="264">
        <v>48645</v>
      </c>
      <c r="D706" s="283" t="s">
        <v>1232</v>
      </c>
      <c r="G706"/>
    </row>
    <row r="707" spans="1:7" ht="12.3">
      <c r="A707" s="266" t="s">
        <v>1437</v>
      </c>
      <c r="B707" s="266" t="s">
        <v>722</v>
      </c>
      <c r="C707" s="264">
        <v>77832</v>
      </c>
      <c r="D707" s="283" t="s">
        <v>1232</v>
      </c>
      <c r="G707"/>
    </row>
    <row r="708" spans="1:7" ht="12.3">
      <c r="A708" s="266" t="s">
        <v>1437</v>
      </c>
      <c r="B708" s="266" t="s">
        <v>724</v>
      </c>
      <c r="C708" s="264">
        <v>98700</v>
      </c>
      <c r="D708" s="283" t="s">
        <v>1232</v>
      </c>
      <c r="G708"/>
    </row>
    <row r="709" spans="1:7" ht="12.3">
      <c r="A709" s="282" t="s">
        <v>1252</v>
      </c>
      <c r="B709" s="259" t="s">
        <v>1150</v>
      </c>
      <c r="C709" s="264">
        <v>45630</v>
      </c>
      <c r="D709" s="262" t="s">
        <v>12</v>
      </c>
      <c r="G709"/>
    </row>
    <row r="710" spans="1:7" ht="12.3">
      <c r="A710" s="282" t="s">
        <v>1252</v>
      </c>
      <c r="B710" s="259" t="s">
        <v>1151</v>
      </c>
      <c r="C710" s="264">
        <v>131925</v>
      </c>
      <c r="D710" s="262" t="s">
        <v>12</v>
      </c>
      <c r="G710"/>
    </row>
    <row r="711" spans="1:7" ht="12.3">
      <c r="A711" s="259" t="s">
        <v>1219</v>
      </c>
      <c r="B711" s="259" t="s">
        <v>1154</v>
      </c>
      <c r="C711" s="264">
        <v>51870</v>
      </c>
      <c r="D711" s="262" t="s">
        <v>12</v>
      </c>
      <c r="G711"/>
    </row>
    <row r="712" spans="1:7" ht="12.3">
      <c r="A712" s="266" t="s">
        <v>1440</v>
      </c>
      <c r="B712" s="266" t="s">
        <v>952</v>
      </c>
      <c r="C712" s="264">
        <v>14100</v>
      </c>
      <c r="D712" s="283" t="s">
        <v>1232</v>
      </c>
      <c r="G712"/>
    </row>
    <row r="713" spans="1:7" ht="12.3">
      <c r="A713" s="266" t="s">
        <v>1440</v>
      </c>
      <c r="B713" s="266" t="s">
        <v>835</v>
      </c>
      <c r="C713" s="264">
        <v>77160</v>
      </c>
      <c r="D713" s="283" t="s">
        <v>1232</v>
      </c>
      <c r="G713"/>
    </row>
    <row r="714" spans="1:7" ht="12.3">
      <c r="A714" s="266" t="s">
        <v>1440</v>
      </c>
      <c r="B714" s="266" t="s">
        <v>837</v>
      </c>
      <c r="C714" s="264">
        <v>32130</v>
      </c>
      <c r="D714" s="283" t="s">
        <v>1232</v>
      </c>
      <c r="G714"/>
    </row>
    <row r="715" spans="1:7" ht="12.3">
      <c r="A715" s="266" t="s">
        <v>1440</v>
      </c>
      <c r="B715" s="266" t="s">
        <v>836</v>
      </c>
      <c r="C715" s="264">
        <v>32925</v>
      </c>
      <c r="D715" s="283" t="s">
        <v>1232</v>
      </c>
      <c r="G715"/>
    </row>
    <row r="716" spans="1:7" ht="12.3">
      <c r="A716" s="266" t="s">
        <v>1440</v>
      </c>
      <c r="B716" s="266" t="s">
        <v>587</v>
      </c>
      <c r="C716" s="264">
        <v>5215</v>
      </c>
      <c r="D716" s="283" t="s">
        <v>1232</v>
      </c>
      <c r="G716"/>
    </row>
    <row r="717" spans="1:7" ht="12.3">
      <c r="A717" s="266" t="s">
        <v>1440</v>
      </c>
      <c r="B717" s="266" t="s">
        <v>838</v>
      </c>
      <c r="C717" s="264">
        <v>29760</v>
      </c>
      <c r="D717" s="283" t="s">
        <v>1232</v>
      </c>
      <c r="G717"/>
    </row>
    <row r="718" spans="1:7" ht="12.3">
      <c r="A718" s="266" t="s">
        <v>1440</v>
      </c>
      <c r="B718" s="266" t="s">
        <v>842</v>
      </c>
      <c r="C718" s="264">
        <v>5005</v>
      </c>
      <c r="D718" s="283" t="s">
        <v>1232</v>
      </c>
      <c r="G718"/>
    </row>
    <row r="719" spans="1:7" ht="12.3">
      <c r="A719" s="266" t="s">
        <v>1440</v>
      </c>
      <c r="B719" s="266" t="s">
        <v>841</v>
      </c>
      <c r="C719" s="264">
        <v>6825</v>
      </c>
      <c r="D719" s="283" t="s">
        <v>1232</v>
      </c>
      <c r="G719"/>
    </row>
    <row r="720" spans="1:7" ht="12.3">
      <c r="A720" s="266" t="s">
        <v>1440</v>
      </c>
      <c r="B720" s="266" t="s">
        <v>828</v>
      </c>
      <c r="C720" s="264">
        <v>2869.9999999999995</v>
      </c>
      <c r="D720" s="283" t="s">
        <v>1232</v>
      </c>
      <c r="G720"/>
    </row>
    <row r="721" spans="1:7" ht="12.3">
      <c r="A721" s="266" t="s">
        <v>1440</v>
      </c>
      <c r="B721" s="266" t="s">
        <v>839</v>
      </c>
      <c r="C721" s="264">
        <v>21035</v>
      </c>
      <c r="D721" s="283" t="s">
        <v>1232</v>
      </c>
      <c r="G721"/>
    </row>
    <row r="722" spans="1:7" ht="12.3">
      <c r="A722" s="266" t="s">
        <v>1440</v>
      </c>
      <c r="B722" s="266" t="s">
        <v>840</v>
      </c>
      <c r="C722" s="264">
        <v>20055</v>
      </c>
      <c r="D722" s="283" t="s">
        <v>1232</v>
      </c>
      <c r="G722"/>
    </row>
    <row r="723" spans="1:7" ht="12.3">
      <c r="A723" s="266" t="s">
        <v>1440</v>
      </c>
      <c r="B723" s="266" t="s">
        <v>704</v>
      </c>
      <c r="C723" s="264">
        <v>65310</v>
      </c>
      <c r="D723" s="283" t="s">
        <v>1232</v>
      </c>
      <c r="G723"/>
    </row>
    <row r="724" spans="1:7" ht="12.3">
      <c r="A724" s="266" t="s">
        <v>1440</v>
      </c>
      <c r="B724" s="266" t="s">
        <v>953</v>
      </c>
      <c r="C724" s="264">
        <v>95400</v>
      </c>
      <c r="D724" s="283" t="s">
        <v>1232</v>
      </c>
      <c r="G724"/>
    </row>
    <row r="725" spans="1:7" ht="12.3">
      <c r="A725" s="266" t="s">
        <v>1440</v>
      </c>
      <c r="B725" s="266" t="s">
        <v>843</v>
      </c>
      <c r="C725" s="264">
        <v>2310</v>
      </c>
      <c r="D725" s="283" t="s">
        <v>1232</v>
      </c>
      <c r="G725"/>
    </row>
    <row r="726" spans="1:7" ht="12.3">
      <c r="A726" s="266" t="s">
        <v>1440</v>
      </c>
      <c r="B726" s="266" t="s">
        <v>834</v>
      </c>
      <c r="C726" s="264">
        <v>381000</v>
      </c>
      <c r="D726" s="283" t="s">
        <v>1232</v>
      </c>
      <c r="G726"/>
    </row>
    <row r="727" spans="1:7" ht="12.3">
      <c r="A727" s="266" t="s">
        <v>1440</v>
      </c>
      <c r="B727" s="266" t="s">
        <v>833</v>
      </c>
      <c r="C727" s="264">
        <v>11985</v>
      </c>
      <c r="D727" s="283" t="s">
        <v>1232</v>
      </c>
      <c r="G727"/>
    </row>
    <row r="728" spans="1:7" ht="12.3">
      <c r="A728" s="266" t="s">
        <v>1440</v>
      </c>
      <c r="B728" s="266" t="s">
        <v>599</v>
      </c>
      <c r="C728" s="264">
        <v>40044</v>
      </c>
      <c r="D728" s="283" t="s">
        <v>1232</v>
      </c>
      <c r="G728"/>
    </row>
    <row r="729" spans="1:7" ht="12.3">
      <c r="A729" s="259" t="s">
        <v>1155</v>
      </c>
      <c r="B729" s="259" t="s">
        <v>1156</v>
      </c>
      <c r="C729" s="264">
        <v>13626</v>
      </c>
      <c r="D729" s="262" t="s">
        <v>12</v>
      </c>
      <c r="G729"/>
    </row>
    <row r="730" spans="1:7" ht="12.3">
      <c r="A730" s="259" t="s">
        <v>1155</v>
      </c>
      <c r="B730" s="259" t="s">
        <v>1157</v>
      </c>
      <c r="C730" s="264">
        <v>13588.5</v>
      </c>
      <c r="D730" s="262" t="s">
        <v>12</v>
      </c>
      <c r="G730"/>
    </row>
    <row r="731" spans="1:7" ht="12.3">
      <c r="A731" s="282" t="s">
        <v>1250</v>
      </c>
      <c r="B731" s="259" t="s">
        <v>1158</v>
      </c>
      <c r="C731" s="264">
        <v>24000</v>
      </c>
      <c r="D731" s="262" t="s">
        <v>12</v>
      </c>
      <c r="G731"/>
    </row>
    <row r="732" spans="1:7" ht="12.3">
      <c r="A732" s="282" t="s">
        <v>1250</v>
      </c>
      <c r="B732" s="259" t="s">
        <v>1159</v>
      </c>
      <c r="C732" s="264">
        <v>6899.9999999999991</v>
      </c>
      <c r="D732" s="262" t="s">
        <v>12</v>
      </c>
      <c r="G732"/>
    </row>
    <row r="733" spans="1:7" ht="12.3">
      <c r="A733" s="282" t="s">
        <v>1250</v>
      </c>
      <c r="B733" s="259" t="s">
        <v>1160</v>
      </c>
      <c r="C733" s="264">
        <v>72840</v>
      </c>
      <c r="D733" s="262" t="s">
        <v>12</v>
      </c>
      <c r="G733"/>
    </row>
    <row r="734" spans="1:7" ht="12.3">
      <c r="A734" s="282" t="s">
        <v>1250</v>
      </c>
      <c r="B734" s="259" t="s">
        <v>1161</v>
      </c>
      <c r="C734" s="264">
        <v>3462.5</v>
      </c>
      <c r="D734" s="262" t="s">
        <v>12</v>
      </c>
      <c r="G734"/>
    </row>
    <row r="735" spans="1:7" ht="12.3">
      <c r="A735" s="282" t="s">
        <v>1250</v>
      </c>
      <c r="B735" s="259" t="s">
        <v>1162</v>
      </c>
      <c r="C735" s="264">
        <v>2752.5</v>
      </c>
      <c r="D735" s="262" t="s">
        <v>12</v>
      </c>
      <c r="G735"/>
    </row>
    <row r="736" spans="1:7" ht="12.3">
      <c r="A736" s="282" t="s">
        <v>1250</v>
      </c>
      <c r="B736" s="259" t="s">
        <v>1163</v>
      </c>
      <c r="C736" s="264">
        <v>5060</v>
      </c>
      <c r="D736" s="262" t="s">
        <v>12</v>
      </c>
      <c r="G736"/>
    </row>
    <row r="737" spans="1:7" ht="12.3">
      <c r="A737" s="282" t="s">
        <v>1250</v>
      </c>
      <c r="B737" s="259" t="s">
        <v>1164</v>
      </c>
      <c r="C737" s="264">
        <v>10010</v>
      </c>
      <c r="D737" s="262" t="s">
        <v>12</v>
      </c>
      <c r="G737"/>
    </row>
    <row r="738" spans="1:7" ht="12.3">
      <c r="A738" s="282" t="s">
        <v>1250</v>
      </c>
      <c r="B738" s="259" t="s">
        <v>1165</v>
      </c>
      <c r="C738" s="264">
        <v>10890</v>
      </c>
      <c r="D738" s="262" t="s">
        <v>12</v>
      </c>
      <c r="G738"/>
    </row>
    <row r="739" spans="1:7" ht="12.3">
      <c r="A739" s="282" t="s">
        <v>1250</v>
      </c>
      <c r="B739" s="259" t="s">
        <v>1166</v>
      </c>
      <c r="C739" s="264">
        <v>12254</v>
      </c>
      <c r="D739" s="262" t="s">
        <v>12</v>
      </c>
      <c r="G739"/>
    </row>
    <row r="740" spans="1:7" ht="12.3">
      <c r="A740" s="266" t="s">
        <v>1441</v>
      </c>
      <c r="B740" s="266" t="s">
        <v>610</v>
      </c>
      <c r="C740" s="264">
        <v>78561</v>
      </c>
      <c r="D740" s="283" t="s">
        <v>1232</v>
      </c>
      <c r="G740"/>
    </row>
    <row r="741" spans="1:7" ht="12.3">
      <c r="A741" s="266" t="s">
        <v>1441</v>
      </c>
      <c r="B741" s="266" t="s">
        <v>511</v>
      </c>
      <c r="C741" s="264">
        <v>10115</v>
      </c>
      <c r="D741" s="283" t="s">
        <v>1232</v>
      </c>
      <c r="G741"/>
    </row>
    <row r="742" spans="1:7" ht="12.3">
      <c r="A742" s="266" t="s">
        <v>1441</v>
      </c>
      <c r="B742" s="266" t="s">
        <v>759</v>
      </c>
      <c r="C742" s="264">
        <v>4620</v>
      </c>
      <c r="D742" s="283" t="s">
        <v>1232</v>
      </c>
      <c r="G742"/>
    </row>
    <row r="743" spans="1:7" ht="12.3">
      <c r="A743" s="266" t="s">
        <v>1441</v>
      </c>
      <c r="B743" s="266" t="s">
        <v>954</v>
      </c>
      <c r="C743" s="264">
        <v>198660</v>
      </c>
      <c r="D743" s="283" t="s">
        <v>1232</v>
      </c>
      <c r="G743"/>
    </row>
    <row r="744" spans="1:7" ht="12.3">
      <c r="A744" s="266" t="s">
        <v>1441</v>
      </c>
      <c r="B744" s="266" t="s">
        <v>735</v>
      </c>
      <c r="C744" s="264">
        <v>967680</v>
      </c>
      <c r="D744" s="283" t="s">
        <v>1232</v>
      </c>
      <c r="G744"/>
    </row>
    <row r="745" spans="1:7" ht="12.3">
      <c r="A745" s="266" t="s">
        <v>1441</v>
      </c>
      <c r="B745" s="266" t="s">
        <v>738</v>
      </c>
      <c r="C745" s="264">
        <v>259799.99999999997</v>
      </c>
      <c r="D745" s="283" t="s">
        <v>1232</v>
      </c>
      <c r="G745"/>
    </row>
    <row r="746" spans="1:7" ht="12.3">
      <c r="A746" s="266" t="s">
        <v>1441</v>
      </c>
      <c r="B746" s="266" t="s">
        <v>752</v>
      </c>
      <c r="C746" s="264">
        <v>35400</v>
      </c>
      <c r="D746" s="283" t="s">
        <v>1232</v>
      </c>
      <c r="G746"/>
    </row>
    <row r="747" spans="1:7" ht="12.3">
      <c r="A747" s="266" t="s">
        <v>1441</v>
      </c>
      <c r="B747" s="266" t="s">
        <v>753</v>
      </c>
      <c r="C747" s="264">
        <v>82080</v>
      </c>
      <c r="D747" s="283" t="s">
        <v>1232</v>
      </c>
      <c r="G747"/>
    </row>
    <row r="748" spans="1:7" ht="12.3">
      <c r="A748" s="266" t="s">
        <v>1441</v>
      </c>
      <c r="B748" s="266" t="s">
        <v>745</v>
      </c>
      <c r="C748" s="264">
        <v>186240</v>
      </c>
      <c r="D748" s="283" t="s">
        <v>1232</v>
      </c>
      <c r="G748"/>
    </row>
    <row r="749" spans="1:7" ht="12.3">
      <c r="A749" s="266" t="s">
        <v>1441</v>
      </c>
      <c r="B749" s="266" t="s">
        <v>758</v>
      </c>
      <c r="C749" s="264">
        <v>7815</v>
      </c>
      <c r="D749" s="283" t="s">
        <v>1232</v>
      </c>
      <c r="G749"/>
    </row>
    <row r="750" spans="1:7" ht="12.3">
      <c r="A750" s="266" t="s">
        <v>1441</v>
      </c>
      <c r="B750" s="266" t="s">
        <v>757</v>
      </c>
      <c r="C750" s="264">
        <v>11835</v>
      </c>
      <c r="D750" s="283" t="s">
        <v>1232</v>
      </c>
      <c r="G750"/>
    </row>
    <row r="751" spans="1:7" ht="12.3">
      <c r="A751" s="266" t="s">
        <v>1441</v>
      </c>
      <c r="B751" s="266" t="s">
        <v>760</v>
      </c>
      <c r="C751" s="264">
        <v>595</v>
      </c>
      <c r="D751" s="283" t="s">
        <v>1232</v>
      </c>
      <c r="G751"/>
    </row>
    <row r="752" spans="1:7" ht="12.3">
      <c r="A752" s="266" t="s">
        <v>1441</v>
      </c>
      <c r="B752" s="266" t="s">
        <v>741</v>
      </c>
      <c r="C752" s="264">
        <v>121770</v>
      </c>
      <c r="D752" s="283" t="s">
        <v>1232</v>
      </c>
      <c r="G752"/>
    </row>
    <row r="753" spans="1:7" ht="12.3">
      <c r="A753" s="266" t="s">
        <v>1441</v>
      </c>
      <c r="B753" s="266" t="s">
        <v>748</v>
      </c>
      <c r="C753" s="264">
        <v>36450</v>
      </c>
      <c r="D753" s="283" t="s">
        <v>1232</v>
      </c>
      <c r="G753"/>
    </row>
    <row r="754" spans="1:7" ht="12.3">
      <c r="A754" s="266" t="s">
        <v>1441</v>
      </c>
      <c r="B754" s="266" t="s">
        <v>751</v>
      </c>
      <c r="C754" s="264">
        <v>29835</v>
      </c>
      <c r="D754" s="283" t="s">
        <v>1232</v>
      </c>
      <c r="G754"/>
    </row>
    <row r="755" spans="1:7" ht="12.3">
      <c r="A755" s="266" t="s">
        <v>1441</v>
      </c>
      <c r="B755" s="266" t="s">
        <v>750</v>
      </c>
      <c r="C755" s="264">
        <v>29910</v>
      </c>
      <c r="D755" s="283" t="s">
        <v>1232</v>
      </c>
      <c r="G755"/>
    </row>
    <row r="756" spans="1:7" ht="12.3">
      <c r="A756" s="266" t="s">
        <v>1441</v>
      </c>
      <c r="B756" s="266" t="s">
        <v>762</v>
      </c>
      <c r="C756" s="264">
        <v>840</v>
      </c>
      <c r="D756" s="283" t="s">
        <v>1232</v>
      </c>
      <c r="G756"/>
    </row>
    <row r="757" spans="1:7" ht="12.3">
      <c r="A757" s="266" t="s">
        <v>1441</v>
      </c>
      <c r="B757" s="266" t="s">
        <v>742</v>
      </c>
      <c r="C757" s="264">
        <v>112005</v>
      </c>
      <c r="D757" s="283" t="s">
        <v>1232</v>
      </c>
      <c r="G757"/>
    </row>
    <row r="758" spans="1:7" ht="12.3">
      <c r="A758" s="266" t="s">
        <v>1441</v>
      </c>
      <c r="B758" s="266" t="s">
        <v>761</v>
      </c>
      <c r="C758" s="264">
        <v>385.00000000000006</v>
      </c>
      <c r="D758" s="283" t="s">
        <v>1232</v>
      </c>
      <c r="G758"/>
    </row>
    <row r="759" spans="1:7" ht="12.3">
      <c r="A759" s="266" t="s">
        <v>1441</v>
      </c>
      <c r="B759" s="266" t="s">
        <v>955</v>
      </c>
      <c r="C759" s="264">
        <v>91170</v>
      </c>
      <c r="D759" s="283" t="s">
        <v>1232</v>
      </c>
      <c r="G759"/>
    </row>
    <row r="760" spans="1:7" ht="12.3">
      <c r="A760" s="266" t="s">
        <v>1441</v>
      </c>
      <c r="B760" s="266" t="s">
        <v>755</v>
      </c>
      <c r="C760" s="264">
        <v>17290</v>
      </c>
      <c r="D760" s="283" t="s">
        <v>1232</v>
      </c>
      <c r="G760"/>
    </row>
    <row r="761" spans="1:7" ht="12.3">
      <c r="A761" s="266" t="s">
        <v>1441</v>
      </c>
      <c r="B761" s="266" t="s">
        <v>746</v>
      </c>
      <c r="C761" s="264">
        <v>25200</v>
      </c>
      <c r="D761" s="283" t="s">
        <v>1232</v>
      </c>
      <c r="G761"/>
    </row>
    <row r="762" spans="1:7" ht="12.3">
      <c r="A762" s="266" t="s">
        <v>1441</v>
      </c>
      <c r="B762" s="266" t="s">
        <v>734</v>
      </c>
      <c r="C762" s="264">
        <v>25500</v>
      </c>
      <c r="D762" s="283" t="s">
        <v>1232</v>
      </c>
      <c r="G762"/>
    </row>
    <row r="763" spans="1:7" ht="12.3">
      <c r="A763" s="266" t="s">
        <v>1441</v>
      </c>
      <c r="B763" s="266" t="s">
        <v>749</v>
      </c>
      <c r="C763" s="264">
        <v>30599.999999999996</v>
      </c>
      <c r="D763" s="283" t="s">
        <v>1232</v>
      </c>
      <c r="G763"/>
    </row>
    <row r="764" spans="1:7" ht="12.3">
      <c r="A764" s="266" t="s">
        <v>1441</v>
      </c>
      <c r="B764" s="266" t="s">
        <v>956</v>
      </c>
      <c r="C764" s="264">
        <v>279450</v>
      </c>
      <c r="D764" s="283" t="s">
        <v>1232</v>
      </c>
      <c r="G764"/>
    </row>
    <row r="765" spans="1:7" ht="12.3">
      <c r="A765" s="266" t="s">
        <v>1441</v>
      </c>
      <c r="B765" s="266" t="s">
        <v>747</v>
      </c>
      <c r="C765" s="264">
        <v>37800</v>
      </c>
      <c r="D765" s="283" t="s">
        <v>1232</v>
      </c>
      <c r="G765"/>
    </row>
    <row r="766" spans="1:7" ht="12.3">
      <c r="A766" s="266" t="s">
        <v>1441</v>
      </c>
      <c r="B766" s="266" t="s">
        <v>744</v>
      </c>
      <c r="C766" s="264">
        <v>82200</v>
      </c>
      <c r="D766" s="283" t="s">
        <v>1232</v>
      </c>
      <c r="G766"/>
    </row>
    <row r="767" spans="1:7" ht="12.3">
      <c r="A767" s="266" t="s">
        <v>1441</v>
      </c>
      <c r="B767" s="266" t="s">
        <v>756</v>
      </c>
      <c r="C767" s="264">
        <v>15600</v>
      </c>
      <c r="D767" s="283" t="s">
        <v>1232</v>
      </c>
      <c r="G767"/>
    </row>
    <row r="768" spans="1:7" ht="12.3">
      <c r="A768" s="266" t="s">
        <v>1441</v>
      </c>
      <c r="B768" s="266" t="s">
        <v>739</v>
      </c>
      <c r="C768" s="264">
        <v>180600</v>
      </c>
      <c r="D768" s="283" t="s">
        <v>1232</v>
      </c>
      <c r="G768"/>
    </row>
    <row r="769" spans="1:7" ht="12.3">
      <c r="A769" s="266" t="s">
        <v>1441</v>
      </c>
      <c r="B769" s="266" t="s">
        <v>740</v>
      </c>
      <c r="C769" s="264">
        <v>127200</v>
      </c>
      <c r="D769" s="283" t="s">
        <v>1232</v>
      </c>
      <c r="G769"/>
    </row>
    <row r="770" spans="1:7" ht="12.3">
      <c r="A770" s="266" t="s">
        <v>1441</v>
      </c>
      <c r="B770" s="266" t="s">
        <v>754</v>
      </c>
      <c r="C770" s="264">
        <v>20400</v>
      </c>
      <c r="D770" s="283" t="s">
        <v>1232</v>
      </c>
      <c r="G770"/>
    </row>
    <row r="771" spans="1:7" ht="12.3">
      <c r="A771" s="266" t="s">
        <v>1441</v>
      </c>
      <c r="B771" s="266" t="s">
        <v>743</v>
      </c>
      <c r="C771" s="264">
        <v>90600</v>
      </c>
      <c r="D771" s="283" t="s">
        <v>1232</v>
      </c>
      <c r="G771"/>
    </row>
    <row r="772" spans="1:7" ht="12.3">
      <c r="A772" s="266" t="s">
        <v>1441</v>
      </c>
      <c r="B772" s="266" t="s">
        <v>736</v>
      </c>
      <c r="C772" s="264">
        <v>567525</v>
      </c>
      <c r="D772" s="283" t="s">
        <v>1232</v>
      </c>
      <c r="G772"/>
    </row>
    <row r="773" spans="1:7" ht="12.3">
      <c r="A773" s="266" t="s">
        <v>1441</v>
      </c>
      <c r="B773" s="266" t="s">
        <v>737</v>
      </c>
      <c r="C773" s="264">
        <v>504549.5</v>
      </c>
      <c r="D773" s="283" t="s">
        <v>1232</v>
      </c>
      <c r="G773"/>
    </row>
    <row r="774" spans="1:7" ht="12.3">
      <c r="A774" s="266" t="s">
        <v>1442</v>
      </c>
      <c r="B774" s="266" t="s">
        <v>509</v>
      </c>
      <c r="C774" s="264">
        <v>6032</v>
      </c>
      <c r="D774" s="283" t="s">
        <v>1232</v>
      </c>
      <c r="G774"/>
    </row>
    <row r="775" spans="1:7" ht="12.3">
      <c r="A775" s="266" t="s">
        <v>1442</v>
      </c>
      <c r="B775" s="266" t="s">
        <v>871</v>
      </c>
      <c r="C775" s="264">
        <v>49800.000000000007</v>
      </c>
      <c r="D775" s="283" t="s">
        <v>1232</v>
      </c>
      <c r="G775"/>
    </row>
    <row r="776" spans="1:7" ht="12.3">
      <c r="A776" s="266" t="s">
        <v>1442</v>
      </c>
      <c r="B776" s="266" t="s">
        <v>872</v>
      </c>
      <c r="C776" s="264">
        <v>112050.00000000001</v>
      </c>
      <c r="D776" s="283" t="s">
        <v>1232</v>
      </c>
      <c r="G776"/>
    </row>
    <row r="777" spans="1:7" ht="12.3">
      <c r="A777" s="282" t="s">
        <v>1365</v>
      </c>
      <c r="B777" s="259" t="s">
        <v>1167</v>
      </c>
      <c r="C777" s="264">
        <v>14010</v>
      </c>
      <c r="D777" s="262" t="s">
        <v>12</v>
      </c>
      <c r="G777"/>
    </row>
    <row r="778" spans="1:7" ht="12.3">
      <c r="A778" s="282" t="s">
        <v>1365</v>
      </c>
      <c r="B778" s="259" t="s">
        <v>1168</v>
      </c>
      <c r="C778" s="264">
        <v>5600</v>
      </c>
      <c r="D778" s="262" t="s">
        <v>12</v>
      </c>
      <c r="G778"/>
    </row>
    <row r="779" spans="1:7" ht="12.3">
      <c r="A779" s="282" t="s">
        <v>1255</v>
      </c>
      <c r="B779" s="259" t="s">
        <v>1169</v>
      </c>
      <c r="C779" s="264">
        <v>3178.5</v>
      </c>
      <c r="D779" s="262" t="s">
        <v>12</v>
      </c>
      <c r="G779"/>
    </row>
    <row r="780" spans="1:7" ht="12.3">
      <c r="A780" s="282" t="s">
        <v>1255</v>
      </c>
      <c r="B780" s="259" t="s">
        <v>1170</v>
      </c>
      <c r="C780" s="264">
        <v>5307</v>
      </c>
      <c r="D780" s="262" t="s">
        <v>12</v>
      </c>
      <c r="G780"/>
    </row>
    <row r="781" spans="1:7" ht="12.3">
      <c r="A781" s="282" t="s">
        <v>1256</v>
      </c>
      <c r="B781" s="259" t="s">
        <v>1171</v>
      </c>
      <c r="C781" s="264">
        <v>7440</v>
      </c>
      <c r="D781" s="262" t="s">
        <v>12</v>
      </c>
      <c r="G781"/>
    </row>
    <row r="782" spans="1:7" ht="12.3">
      <c r="A782" s="282" t="s">
        <v>1256</v>
      </c>
      <c r="B782" s="259" t="s">
        <v>1172</v>
      </c>
      <c r="C782" s="264">
        <v>14070</v>
      </c>
      <c r="D782" s="262" t="s">
        <v>12</v>
      </c>
      <c r="G782"/>
    </row>
    <row r="783" spans="1:7" ht="12.3">
      <c r="A783" s="259" t="s">
        <v>1220</v>
      </c>
      <c r="B783" s="259" t="s">
        <v>1173</v>
      </c>
      <c r="C783" s="264">
        <v>4872.5</v>
      </c>
      <c r="D783" s="262" t="s">
        <v>12</v>
      </c>
      <c r="G783"/>
    </row>
    <row r="784" spans="1:7" ht="12.3">
      <c r="A784" s="259" t="s">
        <v>1220</v>
      </c>
      <c r="B784" s="259" t="s">
        <v>1174</v>
      </c>
      <c r="C784" s="264">
        <v>2500</v>
      </c>
      <c r="D784" s="262" t="s">
        <v>12</v>
      </c>
      <c r="G784"/>
    </row>
    <row r="785" spans="1:7" ht="12.3">
      <c r="A785" s="259" t="s">
        <v>1220</v>
      </c>
      <c r="B785" s="259" t="s">
        <v>1175</v>
      </c>
      <c r="C785" s="264">
        <v>2500</v>
      </c>
      <c r="D785" s="262" t="s">
        <v>12</v>
      </c>
      <c r="G785"/>
    </row>
    <row r="786" spans="1:7" ht="12.3">
      <c r="A786" s="282" t="s">
        <v>1258</v>
      </c>
      <c r="B786" s="259" t="s">
        <v>1176</v>
      </c>
      <c r="C786" s="264">
        <v>2000</v>
      </c>
      <c r="D786" s="262" t="s">
        <v>12</v>
      </c>
      <c r="G786"/>
    </row>
    <row r="787" spans="1:7" ht="12.3">
      <c r="A787" s="259" t="s">
        <v>1221</v>
      </c>
      <c r="B787" s="259" t="s">
        <v>1068</v>
      </c>
      <c r="C787" s="264">
        <v>34560</v>
      </c>
      <c r="D787" s="262" t="s">
        <v>12</v>
      </c>
      <c r="G787"/>
    </row>
    <row r="788" spans="1:7" ht="12.3">
      <c r="A788" s="259" t="s">
        <v>1222</v>
      </c>
      <c r="B788" s="259" t="s">
        <v>1177</v>
      </c>
      <c r="C788" s="264">
        <v>25410</v>
      </c>
      <c r="D788" s="262" t="s">
        <v>12</v>
      </c>
      <c r="G788"/>
    </row>
    <row r="789" spans="1:7" ht="12.3">
      <c r="A789" s="259" t="s">
        <v>1222</v>
      </c>
      <c r="B789" s="259" t="s">
        <v>1178</v>
      </c>
      <c r="C789" s="264">
        <v>7860</v>
      </c>
      <c r="D789" s="262" t="s">
        <v>12</v>
      </c>
      <c r="G789"/>
    </row>
    <row r="790" spans="1:7" ht="12.3">
      <c r="A790" s="259" t="s">
        <v>1222</v>
      </c>
      <c r="B790" s="259" t="s">
        <v>1179</v>
      </c>
      <c r="C790" s="264">
        <v>24210</v>
      </c>
      <c r="D790" s="262" t="s">
        <v>12</v>
      </c>
      <c r="G790"/>
    </row>
    <row r="791" spans="1:7" ht="12.3">
      <c r="A791" s="259" t="s">
        <v>1222</v>
      </c>
      <c r="B791" s="259" t="s">
        <v>1180</v>
      </c>
      <c r="C791" s="264">
        <v>6645</v>
      </c>
      <c r="D791" s="262" t="s">
        <v>12</v>
      </c>
      <c r="G791"/>
    </row>
    <row r="792" spans="1:7" ht="12.3">
      <c r="A792" s="259" t="s">
        <v>1222</v>
      </c>
      <c r="B792" s="259" t="s">
        <v>1181</v>
      </c>
      <c r="C792" s="264">
        <v>23295</v>
      </c>
      <c r="D792" s="262" t="s">
        <v>12</v>
      </c>
      <c r="G792"/>
    </row>
    <row r="793" spans="1:7" ht="12.3">
      <c r="A793" s="282" t="s">
        <v>1259</v>
      </c>
      <c r="B793" s="259" t="s">
        <v>1182</v>
      </c>
      <c r="C793" s="264">
        <v>41370</v>
      </c>
      <c r="D793" s="262" t="s">
        <v>12</v>
      </c>
      <c r="G793"/>
    </row>
    <row r="794" spans="1:7" ht="12.3">
      <c r="A794" s="282" t="s">
        <v>1260</v>
      </c>
      <c r="B794" s="259" t="s">
        <v>1183</v>
      </c>
      <c r="C794" s="264">
        <v>96960</v>
      </c>
      <c r="D794" s="262" t="s">
        <v>12</v>
      </c>
      <c r="G794"/>
    </row>
    <row r="795" spans="1:7" ht="12.3">
      <c r="A795" s="282" t="s">
        <v>1260</v>
      </c>
      <c r="B795" s="259" t="s">
        <v>1184</v>
      </c>
      <c r="C795" s="264">
        <v>106920</v>
      </c>
      <c r="D795" s="262" t="s">
        <v>12</v>
      </c>
      <c r="G795"/>
    </row>
    <row r="796" spans="1:7" ht="12.3">
      <c r="A796" s="282" t="s">
        <v>1260</v>
      </c>
      <c r="B796" s="259" t="s">
        <v>1185</v>
      </c>
      <c r="C796" s="264">
        <v>58860</v>
      </c>
      <c r="D796" s="262" t="s">
        <v>12</v>
      </c>
      <c r="G796"/>
    </row>
    <row r="797" spans="1:7" ht="12.3">
      <c r="A797" s="282" t="s">
        <v>1260</v>
      </c>
      <c r="B797" s="259" t="s">
        <v>1186</v>
      </c>
      <c r="C797" s="264">
        <v>8235</v>
      </c>
      <c r="D797" s="262" t="s">
        <v>12</v>
      </c>
      <c r="G797"/>
    </row>
    <row r="798" spans="1:7" ht="12.3">
      <c r="G798"/>
    </row>
    <row r="799" spans="1:7" ht="12.3">
      <c r="D799" s="262"/>
      <c r="G799"/>
    </row>
    <row r="800" spans="1:7" ht="12.3">
      <c r="D800" s="262"/>
      <c r="G800"/>
    </row>
    <row r="801" spans="1:7" ht="12.3">
      <c r="D801" s="262"/>
      <c r="G801"/>
    </row>
    <row r="802" spans="1:7" ht="12.3">
      <c r="D802" s="262"/>
      <c r="G802"/>
    </row>
    <row r="803" spans="1:7" ht="12.3">
      <c r="D803" s="262"/>
      <c r="G803"/>
    </row>
    <row r="804" spans="1:7" ht="12.3">
      <c r="D804" s="262"/>
      <c r="G804"/>
    </row>
    <row r="805" spans="1:7" ht="12.3">
      <c r="D805" s="262"/>
      <c r="G805"/>
    </row>
    <row r="806" spans="1:7" ht="12.3">
      <c r="D806" s="262"/>
      <c r="G806"/>
    </row>
    <row r="807" spans="1:7">
      <c r="A807" s="265"/>
      <c r="B807" s="265"/>
      <c r="C807" s="264"/>
      <c r="D807" s="263"/>
    </row>
    <row r="808" spans="1:7">
      <c r="A808" s="265"/>
      <c r="B808" s="265"/>
      <c r="C808" s="264"/>
      <c r="D808" s="263"/>
    </row>
    <row r="809" spans="1:7">
      <c r="A809" s="265"/>
      <c r="B809" s="265"/>
      <c r="C809" s="264"/>
      <c r="D809" s="263"/>
    </row>
    <row r="810" spans="1:7">
      <c r="A810" s="265"/>
      <c r="B810" s="265"/>
      <c r="C810" s="264"/>
      <c r="D810" s="263"/>
    </row>
    <row r="811" spans="1:7">
      <c r="A811" s="265"/>
      <c r="B811" s="265"/>
      <c r="C811" s="264"/>
      <c r="D811" s="263"/>
    </row>
    <row r="812" spans="1:7">
      <c r="A812" s="265"/>
      <c r="B812" s="265"/>
      <c r="C812" s="264"/>
      <c r="D812" s="263"/>
    </row>
    <row r="813" spans="1:7">
      <c r="A813" s="265"/>
      <c r="B813" s="265"/>
      <c r="C813" s="264"/>
      <c r="D813" s="263"/>
    </row>
    <row r="814" spans="1:7">
      <c r="A814" s="265"/>
      <c r="B814" s="265"/>
      <c r="C814" s="264"/>
      <c r="D814" s="263"/>
    </row>
    <row r="815" spans="1:7">
      <c r="A815" s="265"/>
      <c r="B815" s="265"/>
      <c r="C815" s="264"/>
      <c r="D815" s="263"/>
    </row>
    <row r="816" spans="1:7">
      <c r="A816" s="265"/>
      <c r="B816" s="265"/>
      <c r="C816" s="264"/>
      <c r="D816" s="263"/>
    </row>
    <row r="817" spans="1:4">
      <c r="A817" s="265"/>
      <c r="B817" s="265"/>
      <c r="C817" s="264"/>
      <c r="D817" s="263"/>
    </row>
    <row r="818" spans="1:4">
      <c r="A818" s="265"/>
      <c r="B818" s="265"/>
      <c r="C818" s="264"/>
      <c r="D818" s="263"/>
    </row>
    <row r="819" spans="1:4">
      <c r="A819" s="265"/>
      <c r="B819" s="265"/>
      <c r="C819" s="264"/>
      <c r="D819" s="263"/>
    </row>
    <row r="820" spans="1:4">
      <c r="A820" s="265"/>
      <c r="B820" s="265"/>
      <c r="C820" s="264"/>
      <c r="D820" s="263"/>
    </row>
    <row r="821" spans="1:4">
      <c r="A821" s="265"/>
      <c r="B821" s="265"/>
      <c r="C821" s="264"/>
      <c r="D821" s="263"/>
    </row>
    <row r="822" spans="1:4">
      <c r="A822" s="265"/>
      <c r="B822" s="265"/>
      <c r="C822" s="264"/>
      <c r="D822" s="263"/>
    </row>
    <row r="823" spans="1:4">
      <c r="A823" s="265"/>
      <c r="B823" s="265"/>
      <c r="C823" s="264"/>
      <c r="D823" s="263"/>
    </row>
    <row r="824" spans="1:4">
      <c r="A824" s="265"/>
      <c r="B824" s="265"/>
      <c r="C824" s="264"/>
      <c r="D824" s="263"/>
    </row>
    <row r="825" spans="1:4">
      <c r="A825" s="265"/>
      <c r="B825" s="265"/>
      <c r="C825" s="264"/>
      <c r="D825" s="263"/>
    </row>
    <row r="826" spans="1:4">
      <c r="A826" s="265"/>
      <c r="B826" s="265"/>
      <c r="C826" s="264"/>
      <c r="D826" s="263"/>
    </row>
    <row r="827" spans="1:4">
      <c r="A827" s="265"/>
      <c r="B827" s="265"/>
      <c r="C827" s="264"/>
      <c r="D827" s="263"/>
    </row>
    <row r="828" spans="1:4">
      <c r="A828" s="265"/>
      <c r="B828" s="265"/>
      <c r="C828" s="264"/>
      <c r="D828" s="263"/>
    </row>
    <row r="829" spans="1:4">
      <c r="A829" s="265"/>
      <c r="B829" s="265"/>
      <c r="C829" s="264"/>
      <c r="D829" s="263"/>
    </row>
    <row r="830" spans="1:4">
      <c r="A830" s="265"/>
      <c r="B830" s="265"/>
      <c r="C830" s="264"/>
      <c r="D830" s="263"/>
    </row>
    <row r="831" spans="1:4">
      <c r="A831" s="265"/>
      <c r="B831" s="265"/>
      <c r="C831" s="264"/>
      <c r="D831" s="263"/>
    </row>
    <row r="832" spans="1:4">
      <c r="A832" s="265"/>
      <c r="B832" s="265"/>
      <c r="C832" s="264"/>
      <c r="D832" s="263"/>
    </row>
    <row r="833" spans="1:4">
      <c r="A833" s="265"/>
      <c r="B833" s="265"/>
      <c r="C833" s="264"/>
      <c r="D833" s="263"/>
    </row>
    <row r="834" spans="1:4">
      <c r="A834" s="265"/>
      <c r="B834" s="265"/>
      <c r="C834" s="264"/>
      <c r="D834" s="263"/>
    </row>
    <row r="835" spans="1:4">
      <c r="A835" s="265"/>
      <c r="B835" s="265"/>
      <c r="C835" s="264"/>
      <c r="D835" s="263"/>
    </row>
    <row r="836" spans="1:4">
      <c r="A836" s="265"/>
      <c r="B836" s="265"/>
      <c r="C836" s="264"/>
      <c r="D836" s="263"/>
    </row>
    <row r="837" spans="1:4">
      <c r="A837" s="265"/>
      <c r="B837" s="265"/>
      <c r="C837" s="264"/>
      <c r="D837" s="263"/>
    </row>
    <row r="838" spans="1:4">
      <c r="A838" s="265"/>
      <c r="B838" s="265"/>
      <c r="C838" s="264"/>
      <c r="D838" s="263"/>
    </row>
    <row r="839" spans="1:4">
      <c r="A839" s="265"/>
      <c r="B839" s="265"/>
      <c r="C839" s="264"/>
      <c r="D839" s="263"/>
    </row>
    <row r="840" spans="1:4">
      <c r="A840" s="265"/>
      <c r="B840" s="265"/>
      <c r="C840" s="264"/>
      <c r="D840" s="263"/>
    </row>
    <row r="841" spans="1:4">
      <c r="A841" s="265"/>
      <c r="B841" s="265"/>
      <c r="C841" s="264"/>
      <c r="D841" s="263"/>
    </row>
    <row r="842" spans="1:4">
      <c r="A842" s="265"/>
      <c r="B842" s="265"/>
      <c r="C842" s="264"/>
      <c r="D842" s="263"/>
    </row>
    <row r="843" spans="1:4">
      <c r="A843" s="265"/>
      <c r="B843" s="265"/>
      <c r="C843" s="264"/>
      <c r="D843" s="263"/>
    </row>
    <row r="844" spans="1:4">
      <c r="A844" s="265"/>
      <c r="B844" s="265"/>
      <c r="C844" s="264"/>
      <c r="D844" s="263"/>
    </row>
    <row r="845" spans="1:4">
      <c r="A845" s="265"/>
      <c r="B845" s="265"/>
      <c r="C845" s="264"/>
      <c r="D845" s="263"/>
    </row>
    <row r="846" spans="1:4">
      <c r="D846" s="262"/>
    </row>
    <row r="847" spans="1:4">
      <c r="D847" s="262"/>
    </row>
    <row r="848" spans="1:4">
      <c r="A848" s="265"/>
      <c r="B848" s="265"/>
      <c r="C848" s="264"/>
      <c r="D848" s="263"/>
    </row>
    <row r="849" spans="1:4">
      <c r="A849" s="265"/>
      <c r="B849" s="265"/>
      <c r="C849" s="264"/>
      <c r="D849" s="263"/>
    </row>
    <row r="850" spans="1:4">
      <c r="D850" s="262"/>
    </row>
    <row r="851" spans="1:4">
      <c r="D851" s="262"/>
    </row>
    <row r="852" spans="1:4">
      <c r="D852" s="262"/>
    </row>
    <row r="853" spans="1:4">
      <c r="D853" s="262"/>
    </row>
    <row r="854" spans="1:4">
      <c r="D854" s="262"/>
    </row>
    <row r="855" spans="1:4">
      <c r="D855" s="262"/>
    </row>
    <row r="856" spans="1:4">
      <c r="D856" s="262"/>
    </row>
    <row r="857" spans="1:4">
      <c r="D857" s="262"/>
    </row>
    <row r="858" spans="1:4">
      <c r="D858" s="262"/>
    </row>
    <row r="859" spans="1:4">
      <c r="D859" s="262"/>
    </row>
    <row r="860" spans="1:4">
      <c r="D860" s="262"/>
    </row>
    <row r="861" spans="1:4">
      <c r="D861" s="262"/>
    </row>
    <row r="862" spans="1:4">
      <c r="D862" s="262"/>
    </row>
    <row r="863" spans="1:4">
      <c r="D863" s="262"/>
    </row>
    <row r="864" spans="1:4">
      <c r="D864" s="262"/>
    </row>
    <row r="865" spans="4:4">
      <c r="D865" s="262"/>
    </row>
    <row r="866" spans="4:4">
      <c r="D866" s="262"/>
    </row>
  </sheetData>
  <sortState xmlns:xlrd2="http://schemas.microsoft.com/office/spreadsheetml/2017/richdata2" ref="A12:D797">
    <sortCondition ref="A12:A797"/>
    <sortCondition ref="B12:B797"/>
  </sortState>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A4D4-DA31-4CE4-802D-C51683E0B812}">
  <dimension ref="A2:F860"/>
  <sheetViews>
    <sheetView showGridLines="0" workbookViewId="0">
      <pane ySplit="11" topLeftCell="A12" activePane="bottomLeft" state="frozen"/>
      <selection pane="bottomLeft" activeCell="A12" sqref="A12"/>
    </sheetView>
  </sheetViews>
  <sheetFormatPr defaultColWidth="11.5546875" defaultRowHeight="10.199999999999999"/>
  <cols>
    <col min="1" max="1" width="28.1640625" style="261" customWidth="1"/>
    <col min="2" max="2" width="26.44140625" style="260" bestFit="1" customWidth="1"/>
    <col min="3" max="3" width="25.71875" style="259" bestFit="1" customWidth="1"/>
    <col min="4" max="16384" width="11.5546875" style="259"/>
  </cols>
  <sheetData>
    <row r="2" spans="1:6" ht="10.5">
      <c r="A2" s="275" t="s">
        <v>1247</v>
      </c>
    </row>
    <row r="4" spans="1:6">
      <c r="A4" s="274" t="s">
        <v>1245</v>
      </c>
    </row>
    <row r="5" spans="1:6">
      <c r="A5" s="274" t="s">
        <v>1364</v>
      </c>
    </row>
    <row r="6" spans="1:6">
      <c r="A6" s="274" t="s">
        <v>1248</v>
      </c>
    </row>
    <row r="7" spans="1:6">
      <c r="A7" s="273" t="s">
        <v>1240</v>
      </c>
    </row>
    <row r="8" spans="1:6">
      <c r="A8" s="273" t="s">
        <v>1239</v>
      </c>
    </row>
    <row r="9" spans="1:6">
      <c r="A9" s="273" t="s">
        <v>1238</v>
      </c>
      <c r="B9" s="271"/>
    </row>
    <row r="11" spans="1:6" ht="10.5">
      <c r="A11" s="270" t="s">
        <v>1237</v>
      </c>
      <c r="B11" s="268" t="s">
        <v>1235</v>
      </c>
      <c r="C11" s="267" t="s">
        <v>1234</v>
      </c>
    </row>
    <row r="12" spans="1:6" s="266" customFormat="1">
      <c r="A12" s="284" t="s">
        <v>1387</v>
      </c>
      <c r="B12" s="264">
        <v>2263.5365690000003</v>
      </c>
      <c r="C12" s="263" t="s">
        <v>12</v>
      </c>
      <c r="D12" s="292"/>
      <c r="E12" s="292"/>
      <c r="F12" s="292"/>
    </row>
    <row r="13" spans="1:6" s="266" customFormat="1">
      <c r="A13" s="284" t="s">
        <v>1382</v>
      </c>
      <c r="B13" s="264">
        <v>190587.63159780001</v>
      </c>
      <c r="C13" s="263" t="s">
        <v>12</v>
      </c>
      <c r="D13" s="292"/>
      <c r="E13" s="292"/>
      <c r="F13" s="292"/>
    </row>
    <row r="14" spans="1:6" s="266" customFormat="1">
      <c r="A14" s="284" t="s">
        <v>1190</v>
      </c>
      <c r="B14" s="264">
        <v>6312.8965689999995</v>
      </c>
      <c r="C14" s="263" t="s">
        <v>12</v>
      </c>
      <c r="D14" s="292"/>
      <c r="E14" s="292"/>
      <c r="F14" s="292"/>
    </row>
    <row r="15" spans="1:6" s="266" customFormat="1">
      <c r="A15" s="265" t="s">
        <v>972</v>
      </c>
      <c r="B15" s="264">
        <v>374952</v>
      </c>
      <c r="C15" s="263" t="s">
        <v>1232</v>
      </c>
      <c r="D15" s="292"/>
      <c r="E15" s="292"/>
      <c r="F15" s="292"/>
    </row>
    <row r="16" spans="1:6" s="266" customFormat="1">
      <c r="A16" s="265" t="s">
        <v>1226</v>
      </c>
      <c r="B16" s="264">
        <v>2759.3</v>
      </c>
      <c r="C16" s="263" t="s">
        <v>12</v>
      </c>
      <c r="D16" s="292"/>
      <c r="E16" s="292"/>
      <c r="F16" s="292"/>
    </row>
    <row r="17" spans="1:6" s="266" customFormat="1">
      <c r="A17" s="265" t="s">
        <v>1227</v>
      </c>
      <c r="B17" s="264">
        <v>12130.009706999999</v>
      </c>
      <c r="C17" s="263" t="s">
        <v>12</v>
      </c>
      <c r="D17" s="292"/>
      <c r="E17" s="292"/>
      <c r="F17" s="292"/>
    </row>
    <row r="18" spans="1:6" s="266" customFormat="1">
      <c r="A18" s="284" t="s">
        <v>1366</v>
      </c>
      <c r="B18" s="264">
        <v>3404.33</v>
      </c>
      <c r="C18" s="263" t="s">
        <v>12</v>
      </c>
      <c r="D18" s="292"/>
      <c r="E18" s="292"/>
      <c r="F18" s="292"/>
    </row>
    <row r="19" spans="1:6" s="266" customFormat="1">
      <c r="A19" s="284" t="s">
        <v>1367</v>
      </c>
      <c r="B19" s="264">
        <v>32555.969707000004</v>
      </c>
      <c r="C19" s="263" t="s">
        <v>12</v>
      </c>
      <c r="D19" s="292"/>
      <c r="E19" s="292"/>
      <c r="F19" s="292"/>
    </row>
    <row r="20" spans="1:6" s="266" customFormat="1">
      <c r="A20" s="284" t="s">
        <v>1193</v>
      </c>
      <c r="B20" s="264">
        <v>6312.8965689999995</v>
      </c>
      <c r="C20" s="263" t="s">
        <v>12</v>
      </c>
      <c r="D20" s="292"/>
      <c r="E20" s="292"/>
      <c r="F20" s="292"/>
    </row>
    <row r="21" spans="1:6" s="266" customFormat="1">
      <c r="A21" s="265" t="s">
        <v>1410</v>
      </c>
      <c r="B21" s="264">
        <v>1917370</v>
      </c>
      <c r="C21" s="263" t="s">
        <v>1232</v>
      </c>
      <c r="D21" s="292"/>
      <c r="E21" s="292"/>
      <c r="F21" s="292"/>
    </row>
    <row r="22" spans="1:6" s="266" customFormat="1">
      <c r="A22" s="265" t="s">
        <v>1194</v>
      </c>
      <c r="B22" s="264">
        <v>25251.546275999997</v>
      </c>
      <c r="C22" s="263" t="s">
        <v>12</v>
      </c>
      <c r="D22" s="292"/>
      <c r="E22" s="292"/>
      <c r="F22" s="292"/>
    </row>
    <row r="23" spans="1:6" s="266" customFormat="1">
      <c r="A23" s="284" t="s">
        <v>1383</v>
      </c>
      <c r="B23" s="264">
        <v>6312.8965689999995</v>
      </c>
      <c r="C23" s="263" t="s">
        <v>12</v>
      </c>
      <c r="D23" s="292"/>
      <c r="E23" s="292"/>
      <c r="F23" s="292"/>
    </row>
    <row r="24" spans="1:6" s="266" customFormat="1">
      <c r="A24" s="284" t="s">
        <v>1384</v>
      </c>
      <c r="B24" s="264">
        <v>2759.3</v>
      </c>
      <c r="C24" s="263" t="s">
        <v>12</v>
      </c>
      <c r="D24" s="292"/>
      <c r="E24" s="292"/>
      <c r="F24" s="292"/>
    </row>
    <row r="25" spans="1:6" s="266" customFormat="1">
      <c r="A25" s="265" t="s">
        <v>1412</v>
      </c>
      <c r="B25" s="264">
        <v>1773001</v>
      </c>
      <c r="C25" s="263" t="s">
        <v>1232</v>
      </c>
      <c r="D25" s="292"/>
      <c r="E25" s="292"/>
      <c r="F25" s="292"/>
    </row>
    <row r="26" spans="1:6" s="266" customFormat="1">
      <c r="A26" s="265" t="s">
        <v>1030</v>
      </c>
      <c r="B26" s="264">
        <v>6312.8965689999995</v>
      </c>
      <c r="C26" s="263" t="s">
        <v>12</v>
      </c>
      <c r="D26" s="292"/>
      <c r="E26" s="292"/>
      <c r="F26" s="292"/>
    </row>
    <row r="27" spans="1:6" s="266" customFormat="1">
      <c r="A27" s="284" t="s">
        <v>1413</v>
      </c>
      <c r="B27" s="264">
        <v>481108</v>
      </c>
      <c r="C27" s="263" t="s">
        <v>1232</v>
      </c>
      <c r="D27" s="292"/>
      <c r="E27" s="292"/>
      <c r="F27" s="292"/>
    </row>
    <row r="28" spans="1:6" s="266" customFormat="1">
      <c r="A28" s="265" t="s">
        <v>1196</v>
      </c>
      <c r="B28" s="264">
        <v>38373.082845000004</v>
      </c>
      <c r="C28" s="263" t="s">
        <v>12</v>
      </c>
      <c r="D28" s="292"/>
      <c r="E28" s="292"/>
      <c r="F28" s="292"/>
    </row>
    <row r="29" spans="1:6" s="266" customFormat="1">
      <c r="A29" s="284" t="s">
        <v>1385</v>
      </c>
      <c r="B29" s="264">
        <v>31564.442845000001</v>
      </c>
      <c r="C29" s="263" t="s">
        <v>12</v>
      </c>
      <c r="D29" s="292"/>
      <c r="E29" s="292"/>
      <c r="F29" s="292"/>
    </row>
    <row r="30" spans="1:6" s="266" customFormat="1">
      <c r="A30" s="265" t="s">
        <v>47</v>
      </c>
      <c r="B30" s="264">
        <v>584568</v>
      </c>
      <c r="C30" s="263" t="s">
        <v>1232</v>
      </c>
      <c r="D30" s="292"/>
      <c r="E30" s="292"/>
      <c r="F30" s="292"/>
    </row>
    <row r="31" spans="1:6" s="266" customFormat="1">
      <c r="A31" s="284" t="s">
        <v>1415</v>
      </c>
      <c r="B31" s="264">
        <v>1768289</v>
      </c>
      <c r="C31" s="263" t="s">
        <v>1232</v>
      </c>
      <c r="D31" s="292"/>
      <c r="E31" s="292"/>
      <c r="F31" s="292"/>
    </row>
    <row r="32" spans="1:6" s="266" customFormat="1">
      <c r="A32" s="284" t="s">
        <v>1425</v>
      </c>
      <c r="B32" s="264">
        <v>575723</v>
      </c>
      <c r="C32" s="263" t="s">
        <v>1232</v>
      </c>
      <c r="D32" s="292"/>
      <c r="E32" s="292"/>
      <c r="F32" s="292"/>
    </row>
    <row r="33" spans="1:6" s="266" customFormat="1">
      <c r="A33" s="265" t="s">
        <v>1200</v>
      </c>
      <c r="B33" s="264">
        <v>8229.9262760000001</v>
      </c>
      <c r="C33" s="263" t="s">
        <v>12</v>
      </c>
      <c r="D33" s="292"/>
      <c r="E33" s="292"/>
      <c r="F33" s="292"/>
    </row>
    <row r="34" spans="1:6" s="266" customFormat="1">
      <c r="A34" s="284" t="s">
        <v>1370</v>
      </c>
      <c r="B34" s="264">
        <v>9072.1965689999997</v>
      </c>
      <c r="C34" s="263" t="s">
        <v>12</v>
      </c>
      <c r="D34" s="292"/>
      <c r="E34" s="292"/>
      <c r="F34" s="292"/>
    </row>
    <row r="35" spans="1:6" s="266" customFormat="1">
      <c r="A35" s="265" t="s">
        <v>1201</v>
      </c>
      <c r="B35" s="264">
        <v>59485.873963599995</v>
      </c>
      <c r="C35" s="263" t="s">
        <v>12</v>
      </c>
      <c r="D35" s="292"/>
      <c r="E35" s="292"/>
      <c r="F35" s="292"/>
    </row>
    <row r="36" spans="1:6" s="266" customFormat="1">
      <c r="A36" s="284" t="s">
        <v>1202</v>
      </c>
      <c r="B36" s="264">
        <v>6808.66</v>
      </c>
      <c r="C36" s="263" t="s">
        <v>12</v>
      </c>
      <c r="D36" s="292"/>
      <c r="E36" s="292"/>
      <c r="F36" s="292"/>
    </row>
    <row r="37" spans="1:6" s="266" customFormat="1">
      <c r="A37" s="284" t="s">
        <v>1386</v>
      </c>
      <c r="B37" s="264">
        <v>3404.33</v>
      </c>
      <c r="C37" s="263" t="s">
        <v>12</v>
      </c>
      <c r="D37" s="292"/>
      <c r="E37" s="292"/>
      <c r="F37" s="292"/>
    </row>
    <row r="38" spans="1:6" s="266" customFormat="1">
      <c r="A38" s="265" t="s">
        <v>1416</v>
      </c>
      <c r="B38" s="264">
        <v>235465</v>
      </c>
      <c r="C38" s="263" t="s">
        <v>1232</v>
      </c>
      <c r="D38" s="292"/>
      <c r="E38" s="292"/>
      <c r="F38" s="292"/>
    </row>
    <row r="39" spans="1:6" s="266" customFormat="1">
      <c r="A39" s="265" t="s">
        <v>1417</v>
      </c>
      <c r="B39" s="264">
        <v>345949</v>
      </c>
      <c r="C39" s="263" t="s">
        <v>1232</v>
      </c>
      <c r="D39" s="292"/>
      <c r="E39" s="292"/>
      <c r="F39" s="292"/>
    </row>
    <row r="40" spans="1:6" s="266" customFormat="1">
      <c r="A40" s="265" t="s">
        <v>961</v>
      </c>
      <c r="B40" s="264">
        <v>321086</v>
      </c>
      <c r="C40" s="263" t="s">
        <v>1232</v>
      </c>
      <c r="D40" s="292"/>
      <c r="E40" s="292"/>
      <c r="F40" s="292"/>
    </row>
    <row r="41" spans="1:6" s="266" customFormat="1">
      <c r="A41" s="284" t="s">
        <v>48</v>
      </c>
      <c r="B41" s="264">
        <v>715565</v>
      </c>
      <c r="C41" s="263" t="s">
        <v>1232</v>
      </c>
      <c r="D41" s="292"/>
      <c r="E41" s="292"/>
      <c r="F41" s="292"/>
    </row>
    <row r="42" spans="1:6" s="266" customFormat="1">
      <c r="A42" s="284" t="s">
        <v>1381</v>
      </c>
      <c r="B42" s="264">
        <v>117978</v>
      </c>
      <c r="C42" s="263" t="s">
        <v>12</v>
      </c>
      <c r="D42" s="292"/>
      <c r="E42" s="292"/>
      <c r="F42" s="292"/>
    </row>
    <row r="43" spans="1:6" s="266" customFormat="1">
      <c r="A43" s="284" t="s">
        <v>1420</v>
      </c>
      <c r="B43" s="264">
        <v>177962</v>
      </c>
      <c r="C43" s="263" t="s">
        <v>1232</v>
      </c>
      <c r="D43" s="292"/>
      <c r="E43" s="292"/>
      <c r="F43" s="292"/>
    </row>
    <row r="44" spans="1:6" s="266" customFormat="1">
      <c r="A44" s="284" t="s">
        <v>1203</v>
      </c>
      <c r="B44" s="264">
        <v>-991.52686200000005</v>
      </c>
      <c r="C44" s="263" t="s">
        <v>12</v>
      </c>
      <c r="D44" s="292"/>
      <c r="E44" s="292"/>
      <c r="F44" s="292"/>
    </row>
    <row r="45" spans="1:6" s="266" customFormat="1">
      <c r="A45" s="284" t="s">
        <v>1204</v>
      </c>
      <c r="B45" s="264">
        <v>6163.63</v>
      </c>
      <c r="C45" s="263" t="s">
        <v>12</v>
      </c>
      <c r="D45" s="292"/>
      <c r="E45" s="292"/>
      <c r="F45" s="292"/>
    </row>
    <row r="46" spans="1:6" s="266" customFormat="1">
      <c r="A46" s="265" t="s">
        <v>1205</v>
      </c>
      <c r="B46" s="264">
        <v>-495.76343100000003</v>
      </c>
      <c r="C46" s="263" t="s">
        <v>12</v>
      </c>
      <c r="D46" s="292"/>
      <c r="E46" s="292"/>
      <c r="F46" s="292"/>
    </row>
    <row r="47" spans="1:6" s="266" customFormat="1">
      <c r="A47" s="284" t="s">
        <v>1206</v>
      </c>
      <c r="B47" s="264">
        <v>9567.9599999999991</v>
      </c>
      <c r="C47" s="263" t="s">
        <v>12</v>
      </c>
      <c r="D47" s="292"/>
      <c r="E47" s="292"/>
      <c r="F47" s="292"/>
    </row>
    <row r="48" spans="1:6" s="266" customFormat="1">
      <c r="A48" s="265" t="s">
        <v>1228</v>
      </c>
      <c r="B48" s="264">
        <v>6808.65</v>
      </c>
      <c r="C48" s="263" t="s">
        <v>12</v>
      </c>
      <c r="D48" s="292"/>
      <c r="E48" s="292"/>
      <c r="F48" s="292"/>
    </row>
    <row r="49" spans="1:6" s="266" customFormat="1">
      <c r="A49" s="284" t="s">
        <v>1380</v>
      </c>
      <c r="B49" s="264">
        <v>18938.669707000001</v>
      </c>
      <c r="C49" s="263" t="s">
        <v>12</v>
      </c>
      <c r="D49" s="292"/>
      <c r="E49" s="292"/>
      <c r="F49" s="292"/>
    </row>
    <row r="50" spans="1:6" s="266" customFormat="1">
      <c r="A50" s="284" t="s">
        <v>898</v>
      </c>
      <c r="B50" s="264">
        <v>194856</v>
      </c>
      <c r="C50" s="263" t="s">
        <v>1232</v>
      </c>
      <c r="D50" s="292"/>
      <c r="E50" s="292"/>
      <c r="F50" s="292"/>
    </row>
    <row r="51" spans="1:6" s="266" customFormat="1">
      <c r="A51" s="284" t="s">
        <v>1379</v>
      </c>
      <c r="B51" s="264">
        <v>6808.66</v>
      </c>
      <c r="C51" s="263" t="s">
        <v>12</v>
      </c>
      <c r="D51" s="292"/>
      <c r="E51" s="292"/>
      <c r="F51" s="292"/>
    </row>
    <row r="52" spans="1:6" s="266" customFormat="1">
      <c r="A52" s="265" t="s">
        <v>1229</v>
      </c>
      <c r="B52" s="264">
        <v>2759.3</v>
      </c>
      <c r="C52" s="263" t="s">
        <v>12</v>
      </c>
      <c r="D52" s="292"/>
      <c r="E52" s="292"/>
      <c r="F52" s="292"/>
    </row>
    <row r="53" spans="1:6" s="266" customFormat="1">
      <c r="A53" s="265" t="s">
        <v>1208</v>
      </c>
      <c r="B53" s="264">
        <v>20425.96</v>
      </c>
      <c r="C53" s="263" t="s">
        <v>12</v>
      </c>
      <c r="D53" s="292"/>
      <c r="E53" s="292"/>
      <c r="F53" s="292"/>
    </row>
    <row r="54" spans="1:6" s="266" customFormat="1">
      <c r="A54" s="285" t="s">
        <v>1378</v>
      </c>
      <c r="B54" s="264">
        <v>12130.019706999999</v>
      </c>
      <c r="C54" s="263" t="s">
        <v>12</v>
      </c>
      <c r="D54" s="292"/>
      <c r="E54" s="292"/>
      <c r="F54" s="292"/>
    </row>
    <row r="55" spans="1:6" s="266" customFormat="1">
      <c r="A55" s="265" t="s">
        <v>1210</v>
      </c>
      <c r="B55" s="264">
        <v>26589.59</v>
      </c>
      <c r="C55" s="263" t="s">
        <v>12</v>
      </c>
      <c r="D55" s="292"/>
      <c r="E55" s="292"/>
      <c r="F55" s="292"/>
    </row>
    <row r="56" spans="1:6" s="266" customFormat="1">
      <c r="A56" s="284" t="s">
        <v>1251</v>
      </c>
      <c r="B56" s="264">
        <v>438748</v>
      </c>
      <c r="C56" s="263" t="s">
        <v>1232</v>
      </c>
      <c r="D56" s="292"/>
      <c r="E56" s="292"/>
      <c r="F56" s="292"/>
    </row>
    <row r="57" spans="1:6" s="266" customFormat="1">
      <c r="A57" s="265" t="s">
        <v>1211</v>
      </c>
      <c r="B57" s="264">
        <v>18938.669707000001</v>
      </c>
      <c r="C57" s="263" t="s">
        <v>12</v>
      </c>
      <c r="D57" s="292"/>
      <c r="E57" s="292"/>
      <c r="F57" s="292"/>
    </row>
    <row r="58" spans="1:6" s="266" customFormat="1">
      <c r="A58" s="265" t="s">
        <v>1372</v>
      </c>
      <c r="B58" s="264">
        <v>24452.374496199998</v>
      </c>
      <c r="C58" s="263" t="s">
        <v>12</v>
      </c>
      <c r="D58" s="292"/>
      <c r="E58" s="292"/>
      <c r="F58" s="292"/>
    </row>
    <row r="59" spans="1:6" s="266" customFormat="1">
      <c r="A59" s="265" t="s">
        <v>1423</v>
      </c>
      <c r="B59" s="264">
        <v>363031</v>
      </c>
      <c r="C59" s="263" t="s">
        <v>1232</v>
      </c>
      <c r="D59" s="292"/>
      <c r="E59" s="292"/>
      <c r="F59" s="292"/>
    </row>
    <row r="60" spans="1:6" s="266" customFormat="1">
      <c r="A60" s="265" t="s">
        <v>1451</v>
      </c>
      <c r="B60" s="264">
        <v>3404.33</v>
      </c>
      <c r="C60" s="263" t="s">
        <v>12</v>
      </c>
      <c r="D60" s="292"/>
      <c r="E60" s="292"/>
      <c r="F60" s="292"/>
    </row>
    <row r="61" spans="1:6" s="266" customFormat="1">
      <c r="A61" s="265" t="s">
        <v>957</v>
      </c>
      <c r="B61" s="264">
        <v>27234.6</v>
      </c>
      <c r="C61" s="263" t="s">
        <v>12</v>
      </c>
      <c r="D61" s="292"/>
      <c r="E61" s="292"/>
      <c r="F61" s="292"/>
    </row>
    <row r="62" spans="1:6" s="266" customFormat="1">
      <c r="A62" s="265" t="s">
        <v>1450</v>
      </c>
      <c r="B62" s="264">
        <v>6808.66</v>
      </c>
      <c r="C62" s="263" t="s">
        <v>12</v>
      </c>
      <c r="D62" s="292"/>
      <c r="E62" s="292"/>
      <c r="F62" s="292"/>
    </row>
    <row r="63" spans="1:6" s="266" customFormat="1">
      <c r="A63" s="284" t="s">
        <v>1426</v>
      </c>
      <c r="B63" s="264">
        <v>235708</v>
      </c>
      <c r="C63" s="263" t="s">
        <v>1232</v>
      </c>
      <c r="D63" s="292"/>
      <c r="E63" s="292"/>
      <c r="F63" s="292"/>
    </row>
    <row r="64" spans="1:6" s="266" customFormat="1">
      <c r="A64" s="265" t="s">
        <v>1428</v>
      </c>
      <c r="B64" s="264">
        <v>178458</v>
      </c>
      <c r="C64" s="263" t="s">
        <v>1232</v>
      </c>
      <c r="D64" s="292"/>
      <c r="E64" s="292"/>
      <c r="F64" s="292"/>
    </row>
    <row r="65" spans="1:6" s="266" customFormat="1">
      <c r="A65" s="284" t="s">
        <v>1273</v>
      </c>
      <c r="B65" s="264">
        <v>6312.8965689999995</v>
      </c>
      <c r="C65" s="263" t="s">
        <v>12</v>
      </c>
      <c r="D65" s="292"/>
      <c r="E65" s="292"/>
      <c r="F65" s="292"/>
    </row>
    <row r="66" spans="1:6" s="266" customFormat="1">
      <c r="A66" s="282" t="s">
        <v>1272</v>
      </c>
      <c r="B66" s="260">
        <v>31068.679413999995</v>
      </c>
      <c r="C66" s="262" t="s">
        <v>12</v>
      </c>
      <c r="D66" s="292"/>
      <c r="E66" s="292"/>
      <c r="F66" s="292"/>
    </row>
    <row r="67" spans="1:6" s="266" customFormat="1">
      <c r="A67" s="265" t="s">
        <v>1414</v>
      </c>
      <c r="B67" s="264">
        <v>521736.99999999994</v>
      </c>
      <c r="C67" s="263" t="s">
        <v>1232</v>
      </c>
      <c r="D67" s="292"/>
      <c r="E67" s="292"/>
      <c r="F67" s="292"/>
    </row>
    <row r="68" spans="1:6" s="266" customFormat="1">
      <c r="A68" s="282" t="s">
        <v>1271</v>
      </c>
      <c r="B68" s="260">
        <v>-991.52686200000005</v>
      </c>
      <c r="C68" s="262" t="s">
        <v>12</v>
      </c>
      <c r="D68" s="292"/>
      <c r="E68" s="292"/>
      <c r="F68" s="292"/>
    </row>
    <row r="69" spans="1:6" s="266" customFormat="1">
      <c r="A69" s="284" t="s">
        <v>1233</v>
      </c>
      <c r="B69" s="264">
        <v>6312.8965689999995</v>
      </c>
      <c r="C69" s="263" t="s">
        <v>12</v>
      </c>
      <c r="D69" s="292"/>
      <c r="E69" s="292"/>
      <c r="F69" s="292"/>
    </row>
    <row r="70" spans="1:6" s="266" customFormat="1">
      <c r="A70" s="284" t="s">
        <v>1270</v>
      </c>
      <c r="B70" s="264">
        <v>6808.66</v>
      </c>
      <c r="C70" s="263" t="s">
        <v>12</v>
      </c>
      <c r="D70" s="292"/>
      <c r="E70" s="292"/>
      <c r="F70" s="292"/>
    </row>
    <row r="71" spans="1:6" s="266" customFormat="1">
      <c r="A71" s="284" t="s">
        <v>1269</v>
      </c>
      <c r="B71" s="264">
        <v>58237.265397000003</v>
      </c>
      <c r="C71" s="263" t="s">
        <v>12</v>
      </c>
      <c r="D71" s="292"/>
      <c r="E71" s="292"/>
      <c r="F71" s="292"/>
    </row>
    <row r="72" spans="1:6" s="266" customFormat="1">
      <c r="A72" s="265" t="s">
        <v>1432</v>
      </c>
      <c r="B72" s="264">
        <v>1559258</v>
      </c>
      <c r="C72" s="263" t="s">
        <v>1232</v>
      </c>
      <c r="D72" s="292"/>
      <c r="E72" s="292"/>
      <c r="F72" s="292"/>
    </row>
    <row r="73" spans="1:6" s="266" customFormat="1">
      <c r="A73" s="284" t="s">
        <v>1268</v>
      </c>
      <c r="B73" s="264">
        <v>6808.66</v>
      </c>
      <c r="C73" s="263" t="s">
        <v>12</v>
      </c>
      <c r="D73" s="292"/>
      <c r="E73" s="292"/>
      <c r="F73" s="292"/>
    </row>
    <row r="74" spans="1:6" s="266" customFormat="1">
      <c r="A74" s="284" t="s">
        <v>1267</v>
      </c>
      <c r="B74" s="264">
        <v>6808.66</v>
      </c>
      <c r="C74" s="263" t="s">
        <v>12</v>
      </c>
      <c r="D74" s="292"/>
      <c r="E74" s="292"/>
      <c r="F74" s="292"/>
    </row>
    <row r="75" spans="1:6" s="266" customFormat="1">
      <c r="A75" s="284" t="s">
        <v>1266</v>
      </c>
      <c r="B75" s="264">
        <v>3404.33</v>
      </c>
      <c r="C75" s="263" t="s">
        <v>12</v>
      </c>
      <c r="D75" s="292"/>
      <c r="E75" s="292"/>
      <c r="F75" s="292"/>
    </row>
    <row r="76" spans="1:6" s="266" customFormat="1">
      <c r="A76" s="265" t="s">
        <v>1431</v>
      </c>
      <c r="B76" s="264">
        <v>755351</v>
      </c>
      <c r="C76" s="263" t="s">
        <v>1232</v>
      </c>
      <c r="D76" s="292"/>
      <c r="E76" s="292"/>
      <c r="F76" s="292"/>
    </row>
    <row r="77" spans="1:6" s="266" customFormat="1">
      <c r="A77" s="284" t="s">
        <v>1265</v>
      </c>
      <c r="B77" s="264">
        <v>18938.669706999997</v>
      </c>
      <c r="C77" s="263" t="s">
        <v>12</v>
      </c>
      <c r="D77" s="292"/>
      <c r="E77" s="292"/>
      <c r="F77" s="292"/>
    </row>
    <row r="78" spans="1:6" s="266" customFormat="1">
      <c r="A78" s="284" t="s">
        <v>1433</v>
      </c>
      <c r="B78" s="264">
        <v>1794555</v>
      </c>
      <c r="C78" s="263" t="s">
        <v>1232</v>
      </c>
      <c r="D78" s="292"/>
      <c r="E78" s="292"/>
      <c r="F78" s="292"/>
    </row>
    <row r="79" spans="1:6" s="266" customFormat="1">
      <c r="A79" s="265" t="s">
        <v>1434</v>
      </c>
      <c r="B79" s="264">
        <v>2441752</v>
      </c>
      <c r="C79" s="263" t="s">
        <v>1232</v>
      </c>
      <c r="D79" s="292"/>
      <c r="E79" s="292"/>
      <c r="F79" s="292"/>
    </row>
    <row r="80" spans="1:6" s="266" customFormat="1">
      <c r="A80" s="284" t="s">
        <v>1264</v>
      </c>
      <c r="B80" s="264">
        <v>-495.76343100000003</v>
      </c>
      <c r="C80" s="263" t="s">
        <v>12</v>
      </c>
      <c r="D80" s="292"/>
      <c r="E80" s="292"/>
      <c r="F80" s="292"/>
    </row>
    <row r="81" spans="1:6" s="266" customFormat="1">
      <c r="A81" s="284" t="s">
        <v>1216</v>
      </c>
      <c r="B81" s="264">
        <v>5817.1331380000001</v>
      </c>
      <c r="C81" s="263" t="s">
        <v>12</v>
      </c>
      <c r="D81" s="292"/>
      <c r="E81" s="292"/>
      <c r="F81" s="292"/>
    </row>
    <row r="82" spans="1:6" s="266" customFormat="1">
      <c r="A82" s="265" t="s">
        <v>1225</v>
      </c>
      <c r="B82" s="264">
        <v>74895.16</v>
      </c>
      <c r="C82" s="263" t="s">
        <v>12</v>
      </c>
      <c r="D82" s="292"/>
      <c r="E82" s="292"/>
      <c r="F82" s="292"/>
    </row>
    <row r="83" spans="1:6" s="266" customFormat="1">
      <c r="A83" s="284" t="s">
        <v>1263</v>
      </c>
      <c r="B83" s="264">
        <v>6312.8965689999995</v>
      </c>
      <c r="C83" s="263" t="s">
        <v>12</v>
      </c>
      <c r="D83" s="292"/>
      <c r="E83" s="292"/>
      <c r="F83" s="292"/>
    </row>
    <row r="84" spans="1:6" s="266" customFormat="1">
      <c r="A84" s="265" t="s">
        <v>1437</v>
      </c>
      <c r="B84" s="264">
        <v>180699</v>
      </c>
      <c r="C84" s="263" t="s">
        <v>1232</v>
      </c>
      <c r="D84" s="292"/>
      <c r="E84" s="292"/>
      <c r="F84" s="292"/>
    </row>
    <row r="85" spans="1:6" s="266" customFormat="1">
      <c r="A85" s="284" t="s">
        <v>1262</v>
      </c>
      <c r="B85" s="264">
        <v>6312.8965689999995</v>
      </c>
      <c r="C85" s="263" t="s">
        <v>12</v>
      </c>
      <c r="D85" s="292"/>
      <c r="E85" s="292"/>
      <c r="F85" s="292"/>
    </row>
    <row r="86" spans="1:6" s="266" customFormat="1">
      <c r="A86" s="284" t="s">
        <v>1261</v>
      </c>
      <c r="B86" s="264">
        <v>4612.8965689999995</v>
      </c>
      <c r="C86" s="263" t="s">
        <v>12</v>
      </c>
      <c r="D86" s="292"/>
      <c r="E86" s="292"/>
      <c r="F86" s="292"/>
    </row>
    <row r="87" spans="1:6" s="266" customFormat="1">
      <c r="A87" s="284" t="s">
        <v>1252</v>
      </c>
      <c r="B87" s="264">
        <v>12625.773137999999</v>
      </c>
      <c r="C87" s="263" t="s">
        <v>12</v>
      </c>
      <c r="D87" s="292"/>
      <c r="E87" s="292"/>
      <c r="F87" s="292"/>
    </row>
    <row r="88" spans="1:6" s="266" customFormat="1">
      <c r="A88" s="284" t="s">
        <v>1253</v>
      </c>
      <c r="B88" s="264">
        <v>18938.669707000001</v>
      </c>
      <c r="C88" s="263" t="s">
        <v>12</v>
      </c>
      <c r="D88" s="292"/>
      <c r="E88" s="292"/>
      <c r="F88" s="292"/>
    </row>
    <row r="89" spans="1:6" s="266" customFormat="1">
      <c r="A89" s="265" t="s">
        <v>1224</v>
      </c>
      <c r="B89" s="264">
        <v>-495.76343100000003</v>
      </c>
      <c r="C89" s="263" t="s">
        <v>12</v>
      </c>
      <c r="D89" s="292"/>
      <c r="E89" s="292"/>
      <c r="F89" s="292"/>
    </row>
    <row r="90" spans="1:6" s="266" customFormat="1">
      <c r="A90" s="284" t="s">
        <v>1219</v>
      </c>
      <c r="B90" s="264">
        <v>15534.329706999999</v>
      </c>
      <c r="C90" s="263" t="s">
        <v>12</v>
      </c>
      <c r="D90" s="292"/>
      <c r="E90" s="292"/>
      <c r="F90" s="292"/>
    </row>
    <row r="91" spans="1:6" s="266" customFormat="1">
      <c r="A91" s="265" t="s">
        <v>1440</v>
      </c>
      <c r="B91" s="264">
        <v>442004</v>
      </c>
      <c r="C91" s="263" t="s">
        <v>1232</v>
      </c>
      <c r="D91" s="292"/>
      <c r="E91" s="292"/>
      <c r="F91" s="292"/>
    </row>
    <row r="92" spans="1:6" s="266" customFormat="1">
      <c r="A92" s="265" t="s">
        <v>1155</v>
      </c>
      <c r="B92" s="264">
        <v>18938.669707000001</v>
      </c>
      <c r="C92" s="263" t="s">
        <v>12</v>
      </c>
      <c r="D92" s="292"/>
      <c r="E92" s="292"/>
      <c r="F92" s="292"/>
    </row>
    <row r="93" spans="1:6" s="266" customFormat="1">
      <c r="A93" s="284" t="s">
        <v>1250</v>
      </c>
      <c r="B93" s="264">
        <v>6808.66</v>
      </c>
      <c r="C93" s="263" t="s">
        <v>12</v>
      </c>
      <c r="D93" s="292"/>
      <c r="E93" s="292"/>
      <c r="F93" s="292"/>
    </row>
    <row r="94" spans="1:6" s="266" customFormat="1">
      <c r="A94" s="265" t="s">
        <v>1441</v>
      </c>
      <c r="B94" s="264">
        <v>1421595</v>
      </c>
      <c r="C94" s="263" t="s">
        <v>1232</v>
      </c>
      <c r="D94" s="292"/>
      <c r="E94" s="292"/>
      <c r="F94" s="292"/>
    </row>
    <row r="95" spans="1:6" s="266" customFormat="1">
      <c r="A95" s="266" t="s">
        <v>1442</v>
      </c>
      <c r="B95" s="264">
        <v>194856</v>
      </c>
      <c r="C95" s="263" t="s">
        <v>1232</v>
      </c>
      <c r="D95" s="292"/>
      <c r="E95" s="292"/>
      <c r="F95" s="292"/>
    </row>
    <row r="96" spans="1:6" s="266" customFormat="1">
      <c r="A96" s="284" t="s">
        <v>1254</v>
      </c>
      <c r="B96" s="264">
        <v>6312.8965689999995</v>
      </c>
      <c r="C96" s="263" t="s">
        <v>12</v>
      </c>
      <c r="D96" s="292"/>
      <c r="E96" s="292"/>
      <c r="F96" s="292"/>
    </row>
    <row r="97" spans="1:6" s="266" customFormat="1">
      <c r="A97" s="284" t="s">
        <v>1255</v>
      </c>
      <c r="B97" s="264">
        <v>13617.3</v>
      </c>
      <c r="C97" s="263" t="s">
        <v>12</v>
      </c>
      <c r="D97" s="292"/>
      <c r="E97" s="292"/>
      <c r="F97" s="292"/>
    </row>
    <row r="98" spans="1:6" s="266" customFormat="1">
      <c r="A98" s="284" t="s">
        <v>1256</v>
      </c>
      <c r="B98" s="264">
        <v>12625.773137999999</v>
      </c>
      <c r="C98" s="263" t="s">
        <v>12</v>
      </c>
      <c r="D98" s="292"/>
      <c r="E98" s="292"/>
      <c r="F98" s="292"/>
    </row>
    <row r="99" spans="1:6" s="266" customFormat="1">
      <c r="A99" s="284" t="s">
        <v>1257</v>
      </c>
      <c r="B99" s="264">
        <v>2908.5665690000001</v>
      </c>
      <c r="C99" s="263" t="s">
        <v>12</v>
      </c>
      <c r="D99" s="292"/>
      <c r="E99" s="292"/>
      <c r="F99" s="292"/>
    </row>
    <row r="100" spans="1:6" s="266" customFormat="1">
      <c r="A100" s="284" t="s">
        <v>1258</v>
      </c>
      <c r="B100" s="264">
        <v>3404.33</v>
      </c>
      <c r="C100" s="263" t="s">
        <v>12</v>
      </c>
      <c r="D100" s="292"/>
      <c r="E100" s="292"/>
      <c r="F100" s="292"/>
    </row>
    <row r="101" spans="1:6" s="266" customFormat="1">
      <c r="A101" s="265" t="s">
        <v>1231</v>
      </c>
      <c r="B101" s="264">
        <v>91050.316808600008</v>
      </c>
      <c r="C101" s="263" t="s">
        <v>12</v>
      </c>
      <c r="D101" s="292"/>
      <c r="E101" s="292"/>
      <c r="F101" s="292"/>
    </row>
    <row r="102" spans="1:6" s="266" customFormat="1">
      <c r="A102" s="284" t="s">
        <v>1259</v>
      </c>
      <c r="B102" s="264">
        <v>12625.773137999999</v>
      </c>
      <c r="C102" s="263" t="s">
        <v>12</v>
      </c>
      <c r="D102" s="292"/>
      <c r="E102" s="292"/>
      <c r="F102" s="292"/>
    </row>
    <row r="103" spans="1:6" s="266" customFormat="1">
      <c r="A103" s="284" t="s">
        <v>1260</v>
      </c>
      <c r="B103" s="264">
        <v>57311.762552000007</v>
      </c>
      <c r="C103" s="263" t="s">
        <v>12</v>
      </c>
      <c r="D103" s="292"/>
      <c r="E103" s="292"/>
      <c r="F103" s="292"/>
    </row>
    <row r="104" spans="1:6" s="266" customFormat="1" ht="10.5">
      <c r="A104" s="265"/>
      <c r="D104" s="294"/>
      <c r="E104" s="294"/>
      <c r="F104" s="292"/>
    </row>
    <row r="105" spans="1:6" s="266" customFormat="1">
      <c r="A105" s="261"/>
      <c r="B105" s="260"/>
      <c r="C105" s="262"/>
    </row>
    <row r="106" spans="1:6" s="266" customFormat="1">
      <c r="A106" s="261"/>
      <c r="B106" s="260"/>
      <c r="C106" s="262"/>
    </row>
    <row r="107" spans="1:6" s="266" customFormat="1">
      <c r="A107" s="261"/>
      <c r="B107" s="260"/>
      <c r="C107" s="262"/>
    </row>
    <row r="108" spans="1:6" s="266" customFormat="1">
      <c r="A108" s="261"/>
      <c r="B108" s="260"/>
      <c r="C108" s="262"/>
    </row>
    <row r="109" spans="1:6" s="266" customFormat="1">
      <c r="A109" s="261"/>
      <c r="B109" s="260"/>
      <c r="C109" s="262"/>
    </row>
    <row r="110" spans="1:6" s="266" customFormat="1">
      <c r="A110" s="261"/>
      <c r="B110" s="260"/>
      <c r="C110" s="262"/>
    </row>
    <row r="111" spans="1:6" s="266" customFormat="1">
      <c r="A111" s="265"/>
      <c r="B111" s="264"/>
      <c r="C111" s="263"/>
    </row>
    <row r="112" spans="1:6" s="266" customFormat="1">
      <c r="A112" s="265"/>
      <c r="B112" s="264"/>
      <c r="C112" s="263"/>
    </row>
    <row r="113" spans="1:3" s="266" customFormat="1">
      <c r="A113" s="265"/>
      <c r="B113" s="264"/>
      <c r="C113" s="263"/>
    </row>
    <row r="114" spans="1:3" s="266" customFormat="1">
      <c r="A114" s="265"/>
      <c r="B114" s="264"/>
      <c r="C114" s="263"/>
    </row>
    <row r="115" spans="1:3" s="266" customFormat="1">
      <c r="A115" s="265"/>
      <c r="B115" s="264"/>
      <c r="C115" s="263"/>
    </row>
    <row r="116" spans="1:3" s="266" customFormat="1">
      <c r="A116" s="265"/>
      <c r="B116" s="264"/>
      <c r="C116" s="263"/>
    </row>
    <row r="117" spans="1:3" s="266" customFormat="1">
      <c r="A117" s="265"/>
      <c r="B117" s="264"/>
      <c r="C117" s="263"/>
    </row>
    <row r="118" spans="1:3" s="266" customFormat="1">
      <c r="A118" s="265"/>
      <c r="B118" s="264"/>
      <c r="C118" s="263"/>
    </row>
    <row r="119" spans="1:3" s="266" customFormat="1">
      <c r="A119" s="265"/>
      <c r="B119" s="264"/>
      <c r="C119" s="263"/>
    </row>
    <row r="120" spans="1:3" s="266" customFormat="1">
      <c r="A120" s="265"/>
      <c r="B120" s="264"/>
      <c r="C120" s="263"/>
    </row>
    <row r="121" spans="1:3" s="266" customFormat="1">
      <c r="A121" s="265"/>
      <c r="B121" s="264"/>
      <c r="C121" s="263"/>
    </row>
    <row r="122" spans="1:3" s="266" customFormat="1">
      <c r="A122" s="265"/>
      <c r="B122" s="264"/>
      <c r="C122" s="263"/>
    </row>
    <row r="123" spans="1:3" s="266" customFormat="1">
      <c r="A123" s="265"/>
      <c r="B123" s="264"/>
      <c r="C123" s="263"/>
    </row>
    <row r="124" spans="1:3" s="266" customFormat="1">
      <c r="A124" s="265"/>
      <c r="B124" s="264"/>
      <c r="C124" s="263"/>
    </row>
    <row r="125" spans="1:3" s="266" customFormat="1">
      <c r="A125" s="265"/>
      <c r="B125" s="264"/>
      <c r="C125" s="263"/>
    </row>
    <row r="126" spans="1:3" s="266" customFormat="1">
      <c r="A126" s="265"/>
      <c r="B126" s="264"/>
      <c r="C126" s="263"/>
    </row>
    <row r="127" spans="1:3" s="266" customFormat="1">
      <c r="A127" s="265"/>
      <c r="B127" s="264"/>
      <c r="C127" s="263"/>
    </row>
    <row r="128" spans="1:3" s="266" customFormat="1">
      <c r="A128" s="265"/>
      <c r="B128" s="264"/>
      <c r="C128" s="263"/>
    </row>
    <row r="129" spans="1:3" s="266" customFormat="1">
      <c r="A129" s="265"/>
      <c r="B129" s="264"/>
      <c r="C129" s="263"/>
    </row>
    <row r="130" spans="1:3" s="266" customFormat="1">
      <c r="A130" s="265"/>
      <c r="B130" s="264"/>
      <c r="C130" s="263"/>
    </row>
    <row r="131" spans="1:3" s="266" customFormat="1">
      <c r="A131" s="265"/>
      <c r="B131" s="264"/>
      <c r="C131" s="263"/>
    </row>
    <row r="132" spans="1:3" s="266" customFormat="1">
      <c r="A132" s="265"/>
      <c r="B132" s="264"/>
      <c r="C132" s="263"/>
    </row>
    <row r="133" spans="1:3" s="266" customFormat="1">
      <c r="A133" s="265"/>
      <c r="B133" s="264"/>
      <c r="C133" s="263"/>
    </row>
    <row r="134" spans="1:3" s="266" customFormat="1">
      <c r="A134" s="265"/>
      <c r="B134" s="264"/>
      <c r="C134" s="263"/>
    </row>
    <row r="135" spans="1:3" s="266" customFormat="1">
      <c r="A135" s="265"/>
      <c r="B135" s="264"/>
      <c r="C135" s="263"/>
    </row>
    <row r="136" spans="1:3" s="266" customFormat="1">
      <c r="A136" s="265"/>
      <c r="B136" s="264"/>
      <c r="C136" s="263"/>
    </row>
    <row r="137" spans="1:3" s="266" customFormat="1">
      <c r="A137" s="265"/>
      <c r="B137" s="264"/>
      <c r="C137" s="263"/>
    </row>
    <row r="138" spans="1:3" s="266" customFormat="1">
      <c r="A138" s="265"/>
      <c r="B138" s="264"/>
      <c r="C138" s="263"/>
    </row>
    <row r="139" spans="1:3" s="266" customFormat="1">
      <c r="A139" s="265"/>
      <c r="B139" s="264"/>
      <c r="C139" s="263"/>
    </row>
    <row r="140" spans="1:3" s="266" customFormat="1">
      <c r="A140" s="265"/>
      <c r="B140" s="264"/>
      <c r="C140" s="263"/>
    </row>
    <row r="141" spans="1:3" s="266" customFormat="1">
      <c r="A141" s="265"/>
      <c r="B141" s="264"/>
      <c r="C141" s="263"/>
    </row>
    <row r="142" spans="1:3" s="266" customFormat="1">
      <c r="A142" s="265"/>
      <c r="B142" s="264"/>
      <c r="C142" s="263"/>
    </row>
    <row r="143" spans="1:3" s="266" customFormat="1">
      <c r="A143" s="265"/>
      <c r="B143" s="264"/>
      <c r="C143" s="263"/>
    </row>
    <row r="144" spans="1:3" s="266" customFormat="1">
      <c r="A144" s="265"/>
      <c r="B144" s="264"/>
      <c r="C144" s="263"/>
    </row>
    <row r="145" spans="1:3" s="266" customFormat="1">
      <c r="A145" s="265"/>
      <c r="B145" s="264"/>
      <c r="C145" s="263"/>
    </row>
    <row r="146" spans="1:3" s="266" customFormat="1">
      <c r="A146" s="265"/>
      <c r="B146" s="264"/>
      <c r="C146" s="263"/>
    </row>
    <row r="147" spans="1:3" s="266" customFormat="1">
      <c r="A147" s="265"/>
      <c r="B147" s="264"/>
      <c r="C147" s="263"/>
    </row>
    <row r="148" spans="1:3" s="266" customFormat="1">
      <c r="A148" s="265"/>
      <c r="B148" s="264"/>
      <c r="C148" s="263"/>
    </row>
    <row r="149" spans="1:3" s="266" customFormat="1">
      <c r="A149" s="265"/>
      <c r="B149" s="264"/>
      <c r="C149" s="263"/>
    </row>
    <row r="150" spans="1:3" s="266" customFormat="1">
      <c r="A150" s="265"/>
      <c r="B150" s="264"/>
      <c r="C150" s="263"/>
    </row>
    <row r="151" spans="1:3" s="266" customFormat="1">
      <c r="A151" s="265"/>
      <c r="B151" s="264"/>
      <c r="C151" s="263"/>
    </row>
    <row r="152" spans="1:3" s="266" customFormat="1">
      <c r="A152" s="265"/>
      <c r="B152" s="264"/>
      <c r="C152" s="263"/>
    </row>
    <row r="153" spans="1:3" s="266" customFormat="1">
      <c r="A153" s="261"/>
      <c r="B153" s="260"/>
      <c r="C153" s="262"/>
    </row>
    <row r="154" spans="1:3" s="266" customFormat="1">
      <c r="A154" s="265"/>
      <c r="B154" s="264"/>
      <c r="C154" s="263"/>
    </row>
    <row r="155" spans="1:3" s="266" customFormat="1">
      <c r="A155" s="265"/>
      <c r="B155" s="264"/>
      <c r="C155" s="263"/>
    </row>
    <row r="156" spans="1:3" s="266" customFormat="1">
      <c r="A156" s="265"/>
      <c r="B156" s="264"/>
      <c r="C156" s="263"/>
    </row>
    <row r="157" spans="1:3" s="266" customFormat="1">
      <c r="A157" s="265"/>
      <c r="B157" s="264"/>
      <c r="C157" s="263"/>
    </row>
    <row r="158" spans="1:3" s="266" customFormat="1">
      <c r="A158" s="265"/>
      <c r="B158" s="264"/>
      <c r="C158" s="263"/>
    </row>
    <row r="159" spans="1:3" s="266" customFormat="1">
      <c r="A159" s="265"/>
      <c r="B159" s="264"/>
      <c r="C159" s="263"/>
    </row>
    <row r="160" spans="1:3" s="266" customFormat="1">
      <c r="A160" s="265"/>
      <c r="B160" s="264"/>
      <c r="C160" s="263"/>
    </row>
    <row r="161" spans="1:3" s="266" customFormat="1">
      <c r="A161" s="265"/>
      <c r="B161" s="264"/>
      <c r="C161" s="263"/>
    </row>
    <row r="162" spans="1:3" s="266" customFormat="1">
      <c r="A162" s="261"/>
      <c r="B162" s="260"/>
      <c r="C162" s="262"/>
    </row>
    <row r="163" spans="1:3" s="266" customFormat="1">
      <c r="A163" s="261"/>
      <c r="B163" s="260"/>
      <c r="C163" s="262"/>
    </row>
    <row r="164" spans="1:3" s="266" customFormat="1">
      <c r="A164" s="261"/>
      <c r="B164" s="260"/>
      <c r="C164" s="262"/>
    </row>
    <row r="165" spans="1:3" s="266" customFormat="1">
      <c r="A165" s="261"/>
      <c r="B165" s="260"/>
      <c r="C165" s="262"/>
    </row>
    <row r="166" spans="1:3" s="266" customFormat="1">
      <c r="A166" s="261"/>
      <c r="B166" s="260"/>
      <c r="C166" s="262"/>
    </row>
    <row r="167" spans="1:3" s="266" customFormat="1">
      <c r="A167" s="261"/>
      <c r="B167" s="260"/>
      <c r="C167" s="262"/>
    </row>
    <row r="168" spans="1:3" s="266" customFormat="1">
      <c r="A168" s="261"/>
      <c r="B168" s="260"/>
      <c r="C168" s="262"/>
    </row>
    <row r="169" spans="1:3" s="266" customFormat="1">
      <c r="A169" s="265"/>
      <c r="B169" s="264"/>
      <c r="C169" s="263"/>
    </row>
    <row r="170" spans="1:3" s="266" customFormat="1">
      <c r="A170" s="265"/>
      <c r="B170" s="264"/>
      <c r="C170" s="263"/>
    </row>
    <row r="171" spans="1:3" s="266" customFormat="1">
      <c r="A171" s="265"/>
      <c r="B171" s="264"/>
      <c r="C171" s="263"/>
    </row>
    <row r="172" spans="1:3" s="266" customFormat="1">
      <c r="A172" s="265"/>
      <c r="B172" s="264"/>
      <c r="C172" s="263"/>
    </row>
    <row r="173" spans="1:3" s="266" customFormat="1">
      <c r="A173" s="265"/>
      <c r="B173" s="264"/>
      <c r="C173" s="263"/>
    </row>
    <row r="174" spans="1:3" s="266" customFormat="1">
      <c r="A174" s="265"/>
      <c r="B174" s="264"/>
      <c r="C174" s="263"/>
    </row>
    <row r="175" spans="1:3" s="266" customFormat="1">
      <c r="A175" s="265"/>
      <c r="B175" s="264"/>
      <c r="C175" s="263"/>
    </row>
    <row r="176" spans="1:3" s="266" customFormat="1">
      <c r="A176" s="265"/>
      <c r="B176" s="264"/>
      <c r="C176" s="263"/>
    </row>
    <row r="177" spans="1:3" s="266" customFormat="1">
      <c r="A177" s="265"/>
      <c r="B177" s="264"/>
      <c r="C177" s="263"/>
    </row>
    <row r="178" spans="1:3" s="266" customFormat="1">
      <c r="A178" s="265"/>
      <c r="B178" s="264"/>
      <c r="C178" s="263"/>
    </row>
    <row r="179" spans="1:3" s="266" customFormat="1">
      <c r="A179" s="265"/>
      <c r="B179" s="264"/>
      <c r="C179" s="263"/>
    </row>
    <row r="180" spans="1:3" s="266" customFormat="1">
      <c r="A180" s="265"/>
      <c r="B180" s="264"/>
      <c r="C180" s="263"/>
    </row>
    <row r="181" spans="1:3" s="266" customFormat="1">
      <c r="A181" s="265"/>
      <c r="B181" s="264"/>
      <c r="C181" s="263"/>
    </row>
    <row r="182" spans="1:3" s="266" customFormat="1">
      <c r="A182" s="265"/>
      <c r="B182" s="264"/>
      <c r="C182" s="263"/>
    </row>
    <row r="183" spans="1:3" s="266" customFormat="1">
      <c r="A183" s="265"/>
      <c r="B183" s="264"/>
      <c r="C183" s="263"/>
    </row>
    <row r="184" spans="1:3" s="266" customFormat="1">
      <c r="A184" s="265"/>
      <c r="B184" s="264"/>
      <c r="C184" s="263"/>
    </row>
    <row r="185" spans="1:3" s="266" customFormat="1">
      <c r="A185" s="265"/>
      <c r="B185" s="264"/>
      <c r="C185" s="263"/>
    </row>
    <row r="186" spans="1:3" s="266" customFormat="1">
      <c r="A186" s="265"/>
      <c r="B186" s="264"/>
      <c r="C186" s="263"/>
    </row>
    <row r="187" spans="1:3" s="266" customFormat="1">
      <c r="A187" s="265"/>
      <c r="B187" s="264"/>
      <c r="C187" s="263"/>
    </row>
    <row r="188" spans="1:3" s="266" customFormat="1">
      <c r="A188" s="265"/>
      <c r="B188" s="264"/>
      <c r="C188" s="263"/>
    </row>
    <row r="189" spans="1:3" s="266" customFormat="1">
      <c r="A189" s="265"/>
      <c r="B189" s="264"/>
      <c r="C189" s="263"/>
    </row>
    <row r="190" spans="1:3" s="266" customFormat="1">
      <c r="A190" s="265"/>
      <c r="B190" s="264"/>
      <c r="C190" s="263"/>
    </row>
    <row r="191" spans="1:3" s="266" customFormat="1">
      <c r="A191" s="265"/>
      <c r="B191" s="264"/>
      <c r="C191" s="263"/>
    </row>
    <row r="192" spans="1:3" s="266" customFormat="1">
      <c r="A192" s="265"/>
      <c r="B192" s="264"/>
      <c r="C192" s="263"/>
    </row>
    <row r="193" spans="1:3" s="266" customFormat="1">
      <c r="A193" s="265"/>
      <c r="B193" s="264"/>
      <c r="C193" s="263"/>
    </row>
    <row r="194" spans="1:3" s="266" customFormat="1">
      <c r="A194" s="265"/>
      <c r="B194" s="264"/>
      <c r="C194" s="263"/>
    </row>
    <row r="195" spans="1:3" s="266" customFormat="1">
      <c r="A195" s="265"/>
      <c r="B195" s="264"/>
      <c r="C195" s="263"/>
    </row>
    <row r="196" spans="1:3" s="266" customFormat="1">
      <c r="A196" s="265"/>
      <c r="B196" s="264"/>
      <c r="C196" s="263"/>
    </row>
    <row r="197" spans="1:3" s="266" customFormat="1">
      <c r="A197" s="265"/>
      <c r="B197" s="264"/>
      <c r="C197" s="263"/>
    </row>
    <row r="198" spans="1:3" s="266" customFormat="1">
      <c r="A198" s="265"/>
      <c r="B198" s="264"/>
      <c r="C198" s="263"/>
    </row>
    <row r="199" spans="1:3" s="266" customFormat="1">
      <c r="A199" s="265"/>
      <c r="B199" s="264"/>
      <c r="C199" s="263"/>
    </row>
    <row r="200" spans="1:3" s="266" customFormat="1">
      <c r="A200" s="265"/>
      <c r="B200" s="264"/>
      <c r="C200" s="263"/>
    </row>
    <row r="201" spans="1:3" s="266" customFormat="1">
      <c r="A201" s="265"/>
      <c r="B201" s="264"/>
      <c r="C201" s="263"/>
    </row>
    <row r="202" spans="1:3" s="266" customFormat="1">
      <c r="A202" s="265"/>
      <c r="B202" s="264"/>
      <c r="C202" s="263"/>
    </row>
    <row r="203" spans="1:3" s="266" customFormat="1">
      <c r="A203" s="265"/>
      <c r="B203" s="264"/>
      <c r="C203" s="263"/>
    </row>
    <row r="204" spans="1:3" s="266" customFormat="1">
      <c r="A204" s="265"/>
      <c r="B204" s="264"/>
      <c r="C204" s="263"/>
    </row>
    <row r="205" spans="1:3" s="266" customFormat="1">
      <c r="A205" s="265"/>
      <c r="B205" s="264"/>
      <c r="C205" s="263"/>
    </row>
    <row r="206" spans="1:3" s="266" customFormat="1">
      <c r="A206" s="265"/>
      <c r="B206" s="264"/>
      <c r="C206" s="263"/>
    </row>
    <row r="207" spans="1:3" s="266" customFormat="1">
      <c r="A207" s="265"/>
      <c r="B207" s="264"/>
      <c r="C207" s="263"/>
    </row>
    <row r="208" spans="1:3" s="266" customFormat="1">
      <c r="A208" s="265"/>
      <c r="B208" s="264"/>
      <c r="C208" s="263"/>
    </row>
    <row r="209" spans="1:3" s="266" customFormat="1">
      <c r="A209" s="265"/>
      <c r="B209" s="264"/>
      <c r="C209" s="263"/>
    </row>
    <row r="210" spans="1:3" s="266" customFormat="1">
      <c r="A210" s="265"/>
      <c r="B210" s="264"/>
      <c r="C210" s="263"/>
    </row>
    <row r="211" spans="1:3" s="266" customFormat="1">
      <c r="A211" s="265"/>
      <c r="B211" s="264"/>
      <c r="C211" s="263"/>
    </row>
    <row r="212" spans="1:3" s="266" customFormat="1">
      <c r="A212" s="265"/>
      <c r="B212" s="264"/>
      <c r="C212" s="263"/>
    </row>
    <row r="213" spans="1:3" s="266" customFormat="1">
      <c r="A213" s="265"/>
      <c r="B213" s="264"/>
      <c r="C213" s="263"/>
    </row>
    <row r="214" spans="1:3" s="266" customFormat="1">
      <c r="A214" s="265"/>
      <c r="B214" s="264"/>
      <c r="C214" s="263"/>
    </row>
    <row r="215" spans="1:3" s="266" customFormat="1">
      <c r="A215" s="265"/>
      <c r="B215" s="264"/>
      <c r="C215" s="263"/>
    </row>
    <row r="216" spans="1:3" s="266" customFormat="1">
      <c r="A216" s="265"/>
      <c r="B216" s="264"/>
      <c r="C216" s="263"/>
    </row>
    <row r="217" spans="1:3" s="266" customFormat="1">
      <c r="A217" s="265"/>
      <c r="B217" s="264"/>
      <c r="C217" s="263"/>
    </row>
    <row r="218" spans="1:3" s="266" customFormat="1">
      <c r="A218" s="265"/>
      <c r="B218" s="264"/>
      <c r="C218" s="263"/>
    </row>
    <row r="219" spans="1:3" s="266" customFormat="1">
      <c r="A219" s="265"/>
      <c r="B219" s="264"/>
      <c r="C219" s="263"/>
    </row>
    <row r="220" spans="1:3" s="266" customFormat="1">
      <c r="A220" s="265"/>
      <c r="B220" s="264"/>
      <c r="C220" s="263"/>
    </row>
    <row r="221" spans="1:3" s="266" customFormat="1">
      <c r="A221" s="265"/>
      <c r="B221" s="264"/>
      <c r="C221" s="263"/>
    </row>
    <row r="222" spans="1:3" s="266" customFormat="1">
      <c r="A222" s="265"/>
      <c r="B222" s="264"/>
      <c r="C222" s="263"/>
    </row>
    <row r="223" spans="1:3" s="266" customFormat="1">
      <c r="A223" s="265"/>
      <c r="B223" s="264"/>
      <c r="C223" s="263"/>
    </row>
    <row r="224" spans="1:3" s="266" customFormat="1">
      <c r="A224" s="265"/>
      <c r="B224" s="264"/>
      <c r="C224" s="263"/>
    </row>
    <row r="225" spans="1:3" s="266" customFormat="1">
      <c r="A225" s="265"/>
      <c r="B225" s="264"/>
      <c r="C225" s="263"/>
    </row>
    <row r="226" spans="1:3" s="266" customFormat="1">
      <c r="A226" s="265"/>
      <c r="B226" s="264"/>
      <c r="C226" s="263"/>
    </row>
    <row r="227" spans="1:3" s="266" customFormat="1">
      <c r="A227" s="265"/>
      <c r="B227" s="264"/>
      <c r="C227" s="263"/>
    </row>
    <row r="228" spans="1:3" s="266" customFormat="1">
      <c r="A228" s="265"/>
      <c r="B228" s="264"/>
      <c r="C228" s="263"/>
    </row>
    <row r="229" spans="1:3" s="266" customFormat="1">
      <c r="A229" s="265"/>
      <c r="B229" s="264"/>
      <c r="C229" s="263"/>
    </row>
    <row r="230" spans="1:3" s="266" customFormat="1">
      <c r="A230" s="265"/>
      <c r="B230" s="264"/>
      <c r="C230" s="263"/>
    </row>
    <row r="231" spans="1:3" s="266" customFormat="1">
      <c r="A231" s="265"/>
      <c r="B231" s="264"/>
      <c r="C231" s="263"/>
    </row>
    <row r="232" spans="1:3" s="266" customFormat="1">
      <c r="A232" s="265"/>
      <c r="B232" s="264"/>
      <c r="C232" s="263"/>
    </row>
    <row r="233" spans="1:3" s="266" customFormat="1">
      <c r="A233" s="265"/>
      <c r="B233" s="264"/>
      <c r="C233" s="263"/>
    </row>
    <row r="234" spans="1:3" s="266" customFormat="1">
      <c r="A234" s="265"/>
      <c r="B234" s="264"/>
      <c r="C234" s="263"/>
    </row>
    <row r="235" spans="1:3" s="266" customFormat="1">
      <c r="A235" s="265"/>
      <c r="B235" s="264"/>
      <c r="C235" s="263"/>
    </row>
    <row r="236" spans="1:3" s="266" customFormat="1">
      <c r="A236" s="265"/>
      <c r="B236" s="264"/>
      <c r="C236" s="263"/>
    </row>
    <row r="237" spans="1:3" s="266" customFormat="1">
      <c r="A237" s="265"/>
      <c r="B237" s="264"/>
      <c r="C237" s="263"/>
    </row>
    <row r="238" spans="1:3" s="266" customFormat="1">
      <c r="A238" s="265"/>
      <c r="B238" s="264"/>
      <c r="C238" s="263"/>
    </row>
    <row r="239" spans="1:3" s="266" customFormat="1">
      <c r="A239" s="265"/>
      <c r="B239" s="264"/>
      <c r="C239" s="263"/>
    </row>
    <row r="240" spans="1:3" s="266" customFormat="1">
      <c r="A240" s="265"/>
      <c r="B240" s="264"/>
      <c r="C240" s="263"/>
    </row>
    <row r="241" spans="1:3" s="266" customFormat="1">
      <c r="A241" s="265"/>
      <c r="B241" s="264"/>
      <c r="C241" s="263"/>
    </row>
    <row r="242" spans="1:3" s="266" customFormat="1">
      <c r="A242" s="265"/>
      <c r="B242" s="264"/>
      <c r="C242" s="263"/>
    </row>
    <row r="243" spans="1:3" s="266" customFormat="1">
      <c r="A243" s="265"/>
      <c r="B243" s="264"/>
      <c r="C243" s="263"/>
    </row>
    <row r="244" spans="1:3" s="266" customFormat="1">
      <c r="A244" s="265"/>
      <c r="B244" s="264"/>
      <c r="C244" s="263"/>
    </row>
    <row r="245" spans="1:3" s="266" customFormat="1">
      <c r="A245" s="265"/>
      <c r="B245" s="264"/>
      <c r="C245" s="263"/>
    </row>
    <row r="246" spans="1:3" s="266" customFormat="1">
      <c r="A246" s="265"/>
      <c r="B246" s="264"/>
      <c r="C246" s="263"/>
    </row>
    <row r="247" spans="1:3" s="266" customFormat="1">
      <c r="A247" s="261"/>
      <c r="B247" s="260"/>
      <c r="C247" s="262"/>
    </row>
    <row r="248" spans="1:3" s="266" customFormat="1">
      <c r="A248" s="261"/>
      <c r="B248" s="260"/>
      <c r="C248" s="262"/>
    </row>
    <row r="249" spans="1:3" s="266" customFormat="1">
      <c r="A249" s="261"/>
      <c r="B249" s="260"/>
      <c r="C249" s="262"/>
    </row>
    <row r="250" spans="1:3" s="266" customFormat="1">
      <c r="A250" s="261"/>
      <c r="B250" s="260"/>
      <c r="C250" s="262"/>
    </row>
    <row r="251" spans="1:3" s="266" customFormat="1">
      <c r="A251" s="261"/>
      <c r="B251" s="260"/>
      <c r="C251" s="262"/>
    </row>
    <row r="252" spans="1:3" s="266" customFormat="1">
      <c r="A252" s="265"/>
      <c r="B252" s="264"/>
      <c r="C252" s="263"/>
    </row>
    <row r="253" spans="1:3" s="266" customFormat="1">
      <c r="A253" s="265"/>
      <c r="B253" s="264"/>
      <c r="C253" s="263"/>
    </row>
    <row r="254" spans="1:3" s="266" customFormat="1">
      <c r="A254" s="265"/>
      <c r="B254" s="264"/>
      <c r="C254" s="263"/>
    </row>
    <row r="255" spans="1:3" s="266" customFormat="1">
      <c r="A255" s="265"/>
      <c r="B255" s="264"/>
      <c r="C255" s="263"/>
    </row>
    <row r="256" spans="1:3" s="266" customFormat="1">
      <c r="A256" s="265"/>
      <c r="B256" s="264"/>
      <c r="C256" s="263"/>
    </row>
    <row r="257" spans="1:3" s="266" customFormat="1">
      <c r="A257" s="265"/>
      <c r="B257" s="264"/>
      <c r="C257" s="263"/>
    </row>
    <row r="258" spans="1:3" s="266" customFormat="1">
      <c r="A258" s="265"/>
      <c r="B258" s="264"/>
      <c r="C258" s="263"/>
    </row>
    <row r="259" spans="1:3" s="266" customFormat="1">
      <c r="A259" s="265"/>
      <c r="B259" s="264"/>
      <c r="C259" s="263"/>
    </row>
    <row r="260" spans="1:3" s="266" customFormat="1">
      <c r="A260" s="265"/>
      <c r="B260" s="264"/>
      <c r="C260" s="263"/>
    </row>
    <row r="261" spans="1:3" s="266" customFormat="1">
      <c r="A261" s="265"/>
      <c r="B261" s="264"/>
      <c r="C261" s="263"/>
    </row>
    <row r="262" spans="1:3" s="266" customFormat="1">
      <c r="A262" s="261"/>
      <c r="B262" s="260"/>
      <c r="C262" s="262"/>
    </row>
    <row r="263" spans="1:3" s="266" customFormat="1">
      <c r="A263" s="261"/>
      <c r="B263" s="260"/>
      <c r="C263" s="262"/>
    </row>
    <row r="264" spans="1:3" s="266" customFormat="1">
      <c r="A264" s="261"/>
      <c r="B264" s="260"/>
      <c r="C264" s="262"/>
    </row>
    <row r="265" spans="1:3" s="266" customFormat="1">
      <c r="A265" s="261"/>
      <c r="B265" s="260"/>
      <c r="C265" s="262"/>
    </row>
    <row r="266" spans="1:3" s="266" customFormat="1">
      <c r="A266" s="261"/>
      <c r="B266" s="260"/>
      <c r="C266" s="262"/>
    </row>
    <row r="267" spans="1:3" s="266" customFormat="1">
      <c r="A267" s="261"/>
      <c r="B267" s="260"/>
      <c r="C267" s="262"/>
    </row>
    <row r="268" spans="1:3" s="266" customFormat="1">
      <c r="A268" s="261"/>
      <c r="B268" s="260"/>
      <c r="C268" s="262"/>
    </row>
    <row r="269" spans="1:3" s="266" customFormat="1">
      <c r="A269" s="261"/>
      <c r="B269" s="260"/>
      <c r="C269" s="262"/>
    </row>
    <row r="270" spans="1:3" s="266" customFormat="1">
      <c r="A270" s="261"/>
      <c r="B270" s="260"/>
      <c r="C270" s="262"/>
    </row>
    <row r="271" spans="1:3" s="266" customFormat="1">
      <c r="A271" s="261"/>
      <c r="B271" s="260"/>
      <c r="C271" s="262"/>
    </row>
    <row r="272" spans="1:3" s="266" customFormat="1">
      <c r="A272" s="261"/>
      <c r="B272" s="260"/>
      <c r="C272" s="262"/>
    </row>
    <row r="273" spans="1:3" s="266" customFormat="1">
      <c r="A273" s="261"/>
      <c r="B273" s="260"/>
      <c r="C273" s="262"/>
    </row>
    <row r="274" spans="1:3" s="266" customFormat="1">
      <c r="A274" s="261"/>
      <c r="B274" s="260"/>
      <c r="C274" s="262"/>
    </row>
    <row r="275" spans="1:3" s="266" customFormat="1">
      <c r="A275" s="261"/>
      <c r="B275" s="260"/>
      <c r="C275" s="262"/>
    </row>
    <row r="276" spans="1:3" s="266" customFormat="1">
      <c r="A276" s="261"/>
      <c r="B276" s="260"/>
      <c r="C276" s="262"/>
    </row>
    <row r="277" spans="1:3" s="266" customFormat="1">
      <c r="A277" s="261"/>
      <c r="B277" s="260"/>
      <c r="C277" s="262"/>
    </row>
    <row r="278" spans="1:3" s="266" customFormat="1">
      <c r="A278" s="261"/>
      <c r="B278" s="260"/>
      <c r="C278" s="262"/>
    </row>
    <row r="279" spans="1:3" s="266" customFormat="1">
      <c r="A279" s="261"/>
      <c r="B279" s="260"/>
      <c r="C279" s="262"/>
    </row>
    <row r="280" spans="1:3" s="266" customFormat="1">
      <c r="A280" s="261"/>
      <c r="B280" s="260"/>
      <c r="C280" s="262"/>
    </row>
    <row r="281" spans="1:3" s="266" customFormat="1">
      <c r="A281" s="261"/>
      <c r="B281" s="260"/>
      <c r="C281" s="262"/>
    </row>
    <row r="282" spans="1:3" s="266" customFormat="1">
      <c r="A282" s="261"/>
      <c r="B282" s="260"/>
      <c r="C282" s="262"/>
    </row>
    <row r="283" spans="1:3" s="266" customFormat="1">
      <c r="A283" s="261"/>
      <c r="B283" s="260"/>
      <c r="C283" s="262"/>
    </row>
    <row r="284" spans="1:3" s="266" customFormat="1">
      <c r="A284" s="261"/>
      <c r="B284" s="260"/>
      <c r="C284" s="262"/>
    </row>
    <row r="285" spans="1:3" s="266" customFormat="1">
      <c r="A285" s="261"/>
      <c r="B285" s="260"/>
      <c r="C285" s="262"/>
    </row>
    <row r="286" spans="1:3" s="266" customFormat="1">
      <c r="A286" s="261"/>
      <c r="B286" s="260"/>
      <c r="C286" s="262"/>
    </row>
    <row r="287" spans="1:3" s="266" customFormat="1">
      <c r="A287" s="265"/>
      <c r="B287" s="264"/>
      <c r="C287" s="263"/>
    </row>
    <row r="288" spans="1:3" s="266" customFormat="1">
      <c r="A288" s="265"/>
      <c r="B288" s="264"/>
      <c r="C288" s="263"/>
    </row>
    <row r="289" spans="1:3" s="266" customFormat="1">
      <c r="A289" s="265"/>
      <c r="B289" s="264"/>
      <c r="C289" s="263"/>
    </row>
    <row r="290" spans="1:3" s="266" customFormat="1">
      <c r="A290" s="265"/>
      <c r="B290" s="264"/>
      <c r="C290" s="263"/>
    </row>
    <row r="291" spans="1:3" s="266" customFormat="1">
      <c r="A291" s="265"/>
      <c r="B291" s="264"/>
      <c r="C291" s="263"/>
    </row>
    <row r="292" spans="1:3" s="266" customFormat="1">
      <c r="A292" s="265"/>
      <c r="B292" s="264"/>
      <c r="C292" s="263"/>
    </row>
    <row r="293" spans="1:3" s="266" customFormat="1">
      <c r="A293" s="265"/>
      <c r="B293" s="264"/>
      <c r="C293" s="263"/>
    </row>
    <row r="294" spans="1:3" s="266" customFormat="1">
      <c r="A294" s="265"/>
      <c r="B294" s="264"/>
      <c r="C294" s="263"/>
    </row>
    <row r="295" spans="1:3" s="266" customFormat="1">
      <c r="A295" s="265"/>
      <c r="B295" s="264"/>
      <c r="C295" s="263"/>
    </row>
    <row r="296" spans="1:3" s="266" customFormat="1">
      <c r="A296" s="265"/>
      <c r="B296" s="264"/>
      <c r="C296" s="263"/>
    </row>
    <row r="297" spans="1:3" s="266" customFormat="1">
      <c r="A297" s="265"/>
      <c r="B297" s="264"/>
      <c r="C297" s="263"/>
    </row>
    <row r="298" spans="1:3" s="266" customFormat="1">
      <c r="A298" s="265"/>
      <c r="B298" s="264"/>
      <c r="C298" s="263"/>
    </row>
    <row r="299" spans="1:3" s="266" customFormat="1">
      <c r="A299" s="265"/>
      <c r="B299" s="264"/>
      <c r="C299" s="263"/>
    </row>
    <row r="300" spans="1:3" s="266" customFormat="1">
      <c r="A300" s="265"/>
      <c r="B300" s="264"/>
      <c r="C300" s="263"/>
    </row>
    <row r="301" spans="1:3" s="266" customFormat="1">
      <c r="A301" s="265"/>
      <c r="B301" s="264"/>
      <c r="C301" s="263"/>
    </row>
    <row r="302" spans="1:3" s="266" customFormat="1">
      <c r="A302" s="265"/>
      <c r="B302" s="264"/>
      <c r="C302" s="263"/>
    </row>
    <row r="303" spans="1:3" s="266" customFormat="1">
      <c r="A303" s="265"/>
      <c r="B303" s="264"/>
      <c r="C303" s="263"/>
    </row>
    <row r="304" spans="1:3" s="266" customFormat="1">
      <c r="A304" s="265"/>
      <c r="B304" s="264"/>
      <c r="C304" s="263"/>
    </row>
    <row r="305" spans="1:3" s="266" customFormat="1">
      <c r="A305" s="265"/>
      <c r="B305" s="264"/>
      <c r="C305" s="263"/>
    </row>
    <row r="306" spans="1:3" s="266" customFormat="1">
      <c r="A306" s="265"/>
      <c r="B306" s="264"/>
      <c r="C306" s="263"/>
    </row>
    <row r="307" spans="1:3" s="266" customFormat="1">
      <c r="A307" s="265"/>
      <c r="B307" s="264"/>
      <c r="C307" s="263"/>
    </row>
    <row r="308" spans="1:3" s="266" customFormat="1">
      <c r="A308" s="265"/>
      <c r="B308" s="264"/>
      <c r="C308" s="263"/>
    </row>
    <row r="309" spans="1:3" s="266" customFormat="1">
      <c r="A309" s="265"/>
      <c r="B309" s="264"/>
      <c r="C309" s="263"/>
    </row>
    <row r="310" spans="1:3" s="266" customFormat="1">
      <c r="A310" s="265"/>
      <c r="B310" s="264"/>
      <c r="C310" s="263"/>
    </row>
    <row r="311" spans="1:3" s="266" customFormat="1">
      <c r="A311" s="265"/>
      <c r="B311" s="264"/>
      <c r="C311" s="263"/>
    </row>
    <row r="312" spans="1:3" s="266" customFormat="1">
      <c r="A312" s="265"/>
      <c r="B312" s="264"/>
      <c r="C312" s="263"/>
    </row>
    <row r="313" spans="1:3" s="266" customFormat="1">
      <c r="A313" s="265"/>
      <c r="B313" s="264"/>
      <c r="C313" s="263"/>
    </row>
    <row r="314" spans="1:3" s="266" customFormat="1">
      <c r="A314" s="265"/>
      <c r="B314" s="264"/>
      <c r="C314" s="263"/>
    </row>
    <row r="315" spans="1:3" s="266" customFormat="1">
      <c r="A315" s="265"/>
      <c r="B315" s="264"/>
      <c r="C315" s="263"/>
    </row>
    <row r="316" spans="1:3" s="266" customFormat="1">
      <c r="A316" s="265"/>
      <c r="B316" s="264"/>
      <c r="C316" s="263"/>
    </row>
    <row r="317" spans="1:3" s="266" customFormat="1">
      <c r="A317" s="265"/>
      <c r="B317" s="264"/>
      <c r="C317" s="263"/>
    </row>
    <row r="318" spans="1:3" s="266" customFormat="1">
      <c r="A318" s="265"/>
      <c r="B318" s="264"/>
      <c r="C318" s="263"/>
    </row>
    <row r="319" spans="1:3" s="266" customFormat="1">
      <c r="A319" s="265"/>
      <c r="B319" s="264"/>
      <c r="C319" s="263"/>
    </row>
    <row r="320" spans="1:3" s="266" customFormat="1">
      <c r="A320" s="265"/>
      <c r="B320" s="264"/>
      <c r="C320" s="263"/>
    </row>
    <row r="321" spans="1:3" s="266" customFormat="1">
      <c r="A321" s="265"/>
      <c r="B321" s="264"/>
      <c r="C321" s="263"/>
    </row>
    <row r="322" spans="1:3" s="266" customFormat="1">
      <c r="A322" s="265"/>
      <c r="B322" s="264"/>
      <c r="C322" s="263"/>
    </row>
    <row r="323" spans="1:3" s="266" customFormat="1">
      <c r="A323" s="265"/>
      <c r="B323" s="264"/>
      <c r="C323" s="263"/>
    </row>
    <row r="324" spans="1:3" s="266" customFormat="1">
      <c r="A324" s="265"/>
      <c r="B324" s="264"/>
      <c r="C324" s="263"/>
    </row>
    <row r="325" spans="1:3" s="266" customFormat="1">
      <c r="A325" s="265"/>
      <c r="B325" s="264"/>
      <c r="C325" s="263"/>
    </row>
    <row r="326" spans="1:3" s="266" customFormat="1">
      <c r="A326" s="265"/>
      <c r="B326" s="264"/>
      <c r="C326" s="263"/>
    </row>
    <row r="327" spans="1:3" s="266" customFormat="1">
      <c r="A327" s="265"/>
      <c r="B327" s="264"/>
      <c r="C327" s="263"/>
    </row>
    <row r="328" spans="1:3" s="266" customFormat="1">
      <c r="A328" s="265"/>
      <c r="B328" s="264"/>
      <c r="C328" s="263"/>
    </row>
    <row r="329" spans="1:3" s="266" customFormat="1">
      <c r="A329" s="265"/>
      <c r="B329" s="264"/>
      <c r="C329" s="263"/>
    </row>
    <row r="330" spans="1:3" s="266" customFormat="1">
      <c r="A330" s="265"/>
      <c r="B330" s="264"/>
      <c r="C330" s="263"/>
    </row>
    <row r="331" spans="1:3" s="266" customFormat="1">
      <c r="A331" s="265"/>
      <c r="B331" s="264"/>
      <c r="C331" s="263"/>
    </row>
    <row r="332" spans="1:3" s="266" customFormat="1">
      <c r="A332" s="265"/>
      <c r="B332" s="264"/>
      <c r="C332" s="263"/>
    </row>
    <row r="333" spans="1:3" s="266" customFormat="1">
      <c r="A333" s="265"/>
      <c r="B333" s="264"/>
      <c r="C333" s="263"/>
    </row>
    <row r="334" spans="1:3" s="266" customFormat="1">
      <c r="A334" s="265"/>
      <c r="B334" s="264"/>
      <c r="C334" s="263"/>
    </row>
    <row r="335" spans="1:3" s="266" customFormat="1">
      <c r="A335" s="265"/>
      <c r="B335" s="264"/>
      <c r="C335" s="263"/>
    </row>
    <row r="336" spans="1:3" s="266" customFormat="1">
      <c r="A336" s="265"/>
      <c r="B336" s="264"/>
      <c r="C336" s="263"/>
    </row>
    <row r="337" spans="1:3" s="266" customFormat="1">
      <c r="A337" s="265"/>
      <c r="B337" s="264"/>
      <c r="C337" s="263"/>
    </row>
    <row r="338" spans="1:3" s="266" customFormat="1">
      <c r="A338" s="265"/>
      <c r="B338" s="264"/>
      <c r="C338" s="263"/>
    </row>
    <row r="339" spans="1:3" s="266" customFormat="1">
      <c r="A339" s="265"/>
      <c r="B339" s="264"/>
      <c r="C339" s="263"/>
    </row>
    <row r="340" spans="1:3" s="266" customFormat="1">
      <c r="A340" s="265"/>
      <c r="B340" s="264"/>
      <c r="C340" s="263"/>
    </row>
    <row r="341" spans="1:3" s="266" customFormat="1">
      <c r="A341" s="265"/>
      <c r="B341" s="264"/>
      <c r="C341" s="263"/>
    </row>
    <row r="342" spans="1:3" s="266" customFormat="1">
      <c r="A342" s="265"/>
      <c r="B342" s="264"/>
      <c r="C342" s="263"/>
    </row>
    <row r="343" spans="1:3" s="266" customFormat="1">
      <c r="A343" s="265"/>
      <c r="B343" s="264"/>
      <c r="C343" s="263"/>
    </row>
    <row r="344" spans="1:3" s="266" customFormat="1">
      <c r="A344" s="265"/>
      <c r="B344" s="264"/>
      <c r="C344" s="263"/>
    </row>
    <row r="345" spans="1:3" s="266" customFormat="1">
      <c r="A345" s="265"/>
      <c r="B345" s="264"/>
      <c r="C345" s="263"/>
    </row>
    <row r="346" spans="1:3" s="266" customFormat="1">
      <c r="A346" s="265"/>
      <c r="B346" s="264"/>
      <c r="C346" s="263"/>
    </row>
    <row r="347" spans="1:3" s="266" customFormat="1">
      <c r="A347" s="265"/>
      <c r="B347" s="264"/>
      <c r="C347" s="263"/>
    </row>
    <row r="348" spans="1:3" s="266" customFormat="1">
      <c r="A348" s="265"/>
      <c r="B348" s="264"/>
      <c r="C348" s="263"/>
    </row>
    <row r="349" spans="1:3" s="266" customFormat="1">
      <c r="A349" s="265"/>
      <c r="B349" s="264"/>
      <c r="C349" s="263"/>
    </row>
    <row r="350" spans="1:3" s="266" customFormat="1">
      <c r="A350" s="265"/>
      <c r="B350" s="264"/>
      <c r="C350" s="263"/>
    </row>
    <row r="351" spans="1:3" s="266" customFormat="1">
      <c r="A351" s="265"/>
      <c r="B351" s="264"/>
      <c r="C351" s="263"/>
    </row>
    <row r="352" spans="1:3" s="266" customFormat="1">
      <c r="A352" s="265"/>
      <c r="B352" s="264"/>
      <c r="C352" s="263"/>
    </row>
    <row r="353" spans="1:3" s="266" customFormat="1">
      <c r="A353" s="265"/>
      <c r="B353" s="264"/>
      <c r="C353" s="263"/>
    </row>
    <row r="354" spans="1:3" s="266" customFormat="1">
      <c r="A354" s="261"/>
      <c r="B354" s="260"/>
      <c r="C354" s="262"/>
    </row>
    <row r="355" spans="1:3" s="266" customFormat="1">
      <c r="A355" s="261"/>
      <c r="B355" s="260"/>
      <c r="C355" s="262"/>
    </row>
    <row r="356" spans="1:3" s="266" customFormat="1">
      <c r="A356" s="261"/>
      <c r="B356" s="260"/>
      <c r="C356" s="262"/>
    </row>
    <row r="357" spans="1:3" s="266" customFormat="1">
      <c r="A357" s="261"/>
      <c r="B357" s="260"/>
      <c r="C357" s="262"/>
    </row>
    <row r="358" spans="1:3" s="266" customFormat="1">
      <c r="A358" s="261"/>
      <c r="B358" s="260"/>
      <c r="C358" s="262"/>
    </row>
    <row r="359" spans="1:3" s="266" customFormat="1">
      <c r="A359" s="261"/>
      <c r="B359" s="260"/>
      <c r="C359" s="262"/>
    </row>
    <row r="360" spans="1:3" s="266" customFormat="1">
      <c r="A360" s="261"/>
      <c r="B360" s="260"/>
      <c r="C360" s="262"/>
    </row>
    <row r="361" spans="1:3" s="266" customFormat="1">
      <c r="A361" s="261"/>
      <c r="B361" s="260"/>
      <c r="C361" s="262"/>
    </row>
    <row r="362" spans="1:3" s="266" customFormat="1">
      <c r="A362" s="261"/>
      <c r="B362" s="260"/>
      <c r="C362" s="262"/>
    </row>
    <row r="363" spans="1:3" s="266" customFormat="1">
      <c r="A363" s="261"/>
      <c r="B363" s="260"/>
      <c r="C363" s="262"/>
    </row>
    <row r="364" spans="1:3" s="266" customFormat="1">
      <c r="A364" s="261"/>
      <c r="B364" s="260"/>
      <c r="C364" s="262"/>
    </row>
    <row r="365" spans="1:3" s="266" customFormat="1">
      <c r="A365" s="261"/>
      <c r="B365" s="260"/>
      <c r="C365" s="262"/>
    </row>
    <row r="366" spans="1:3" s="266" customFormat="1">
      <c r="A366" s="261"/>
      <c r="B366" s="260"/>
      <c r="C366" s="262"/>
    </row>
    <row r="367" spans="1:3" s="266" customFormat="1">
      <c r="A367" s="261"/>
      <c r="B367" s="260"/>
      <c r="C367" s="262"/>
    </row>
    <row r="368" spans="1:3" s="266" customFormat="1">
      <c r="A368" s="261"/>
      <c r="B368" s="260"/>
      <c r="C368" s="262"/>
    </row>
    <row r="369" spans="1:3" s="266" customFormat="1">
      <c r="A369" s="261"/>
      <c r="B369" s="260"/>
      <c r="C369" s="262"/>
    </row>
    <row r="370" spans="1:3" s="266" customFormat="1">
      <c r="A370" s="261"/>
      <c r="B370" s="260"/>
      <c r="C370" s="262"/>
    </row>
    <row r="371" spans="1:3" s="266" customFormat="1">
      <c r="A371" s="265"/>
      <c r="B371" s="264"/>
      <c r="C371" s="263"/>
    </row>
    <row r="372" spans="1:3" s="266" customFormat="1">
      <c r="A372" s="265"/>
      <c r="B372" s="264"/>
      <c r="C372" s="263"/>
    </row>
    <row r="373" spans="1:3" s="266" customFormat="1">
      <c r="A373" s="265"/>
      <c r="B373" s="264"/>
      <c r="C373" s="263"/>
    </row>
    <row r="374" spans="1:3" s="266" customFormat="1">
      <c r="A374" s="265"/>
      <c r="B374" s="264"/>
      <c r="C374" s="263"/>
    </row>
    <row r="375" spans="1:3" s="266" customFormat="1">
      <c r="A375" s="265"/>
      <c r="B375" s="264"/>
      <c r="C375" s="263"/>
    </row>
    <row r="376" spans="1:3" s="266" customFormat="1">
      <c r="A376" s="261"/>
      <c r="B376" s="260"/>
      <c r="C376" s="262"/>
    </row>
    <row r="377" spans="1:3" s="266" customFormat="1">
      <c r="A377" s="261"/>
      <c r="B377" s="260"/>
      <c r="C377" s="262"/>
    </row>
    <row r="378" spans="1:3" s="266" customFormat="1">
      <c r="A378" s="261"/>
      <c r="B378" s="260"/>
      <c r="C378" s="262"/>
    </row>
    <row r="379" spans="1:3" s="266" customFormat="1">
      <c r="A379" s="261"/>
      <c r="B379" s="260"/>
      <c r="C379" s="262"/>
    </row>
    <row r="380" spans="1:3" s="266" customFormat="1">
      <c r="A380" s="261"/>
      <c r="B380" s="260"/>
      <c r="C380" s="262"/>
    </row>
    <row r="381" spans="1:3" s="266" customFormat="1">
      <c r="A381" s="261"/>
      <c r="B381" s="260"/>
      <c r="C381" s="262"/>
    </row>
    <row r="382" spans="1:3" s="266" customFormat="1">
      <c r="A382" s="261"/>
      <c r="B382" s="260"/>
      <c r="C382" s="262"/>
    </row>
    <row r="383" spans="1:3" s="266" customFormat="1">
      <c r="A383" s="261"/>
      <c r="B383" s="260"/>
      <c r="C383" s="262"/>
    </row>
    <row r="384" spans="1:3" s="266" customFormat="1">
      <c r="A384" s="261"/>
      <c r="B384" s="260"/>
      <c r="C384" s="262"/>
    </row>
    <row r="385" spans="1:3" s="266" customFormat="1">
      <c r="A385" s="261"/>
      <c r="B385" s="260"/>
      <c r="C385" s="262"/>
    </row>
    <row r="386" spans="1:3" s="266" customFormat="1">
      <c r="A386" s="261"/>
      <c r="B386" s="260"/>
      <c r="C386" s="262"/>
    </row>
    <row r="387" spans="1:3" s="266" customFormat="1">
      <c r="A387" s="261"/>
      <c r="B387" s="260"/>
      <c r="C387" s="262"/>
    </row>
    <row r="388" spans="1:3" s="266" customFormat="1">
      <c r="A388" s="261"/>
      <c r="B388" s="260"/>
      <c r="C388" s="262"/>
    </row>
    <row r="389" spans="1:3" s="266" customFormat="1">
      <c r="A389" s="261"/>
      <c r="B389" s="260"/>
      <c r="C389" s="262"/>
    </row>
    <row r="390" spans="1:3" s="266" customFormat="1">
      <c r="A390" s="261"/>
      <c r="B390" s="260"/>
      <c r="C390" s="262"/>
    </row>
    <row r="391" spans="1:3" s="266" customFormat="1">
      <c r="A391" s="261"/>
      <c r="B391" s="260"/>
      <c r="C391" s="262"/>
    </row>
    <row r="392" spans="1:3" s="266" customFormat="1">
      <c r="A392" s="261"/>
      <c r="B392" s="260"/>
      <c r="C392" s="262"/>
    </row>
    <row r="393" spans="1:3" s="266" customFormat="1">
      <c r="A393" s="261"/>
      <c r="B393" s="260"/>
      <c r="C393" s="262"/>
    </row>
    <row r="394" spans="1:3" s="266" customFormat="1">
      <c r="A394" s="261"/>
      <c r="B394" s="260"/>
      <c r="C394" s="262"/>
    </row>
    <row r="395" spans="1:3" s="266" customFormat="1">
      <c r="A395" s="261"/>
      <c r="B395" s="260"/>
      <c r="C395" s="262"/>
    </row>
    <row r="396" spans="1:3" s="266" customFormat="1">
      <c r="A396" s="261"/>
      <c r="B396" s="260"/>
      <c r="C396" s="262"/>
    </row>
    <row r="397" spans="1:3" s="266" customFormat="1">
      <c r="A397" s="261"/>
      <c r="B397" s="260"/>
      <c r="C397" s="262"/>
    </row>
    <row r="398" spans="1:3" s="266" customFormat="1">
      <c r="A398" s="261"/>
      <c r="B398" s="260"/>
      <c r="C398" s="262"/>
    </row>
    <row r="399" spans="1:3" s="266" customFormat="1">
      <c r="A399" s="265"/>
      <c r="B399" s="264"/>
      <c r="C399" s="263"/>
    </row>
    <row r="400" spans="1:3" s="266" customFormat="1">
      <c r="A400" s="265"/>
      <c r="B400" s="264"/>
      <c r="C400" s="263"/>
    </row>
    <row r="401" spans="1:3" s="266" customFormat="1">
      <c r="A401" s="265"/>
      <c r="B401" s="264"/>
      <c r="C401" s="263"/>
    </row>
    <row r="402" spans="1:3" s="266" customFormat="1">
      <c r="A402" s="265"/>
      <c r="B402" s="264"/>
      <c r="C402" s="263"/>
    </row>
    <row r="403" spans="1:3" s="266" customFormat="1">
      <c r="A403" s="265"/>
      <c r="B403" s="264"/>
      <c r="C403" s="263"/>
    </row>
    <row r="404" spans="1:3" s="266" customFormat="1">
      <c r="A404" s="265"/>
      <c r="B404" s="264"/>
      <c r="C404" s="263"/>
    </row>
    <row r="405" spans="1:3" s="266" customFormat="1">
      <c r="A405" s="265"/>
      <c r="B405" s="264"/>
      <c r="C405" s="263"/>
    </row>
    <row r="406" spans="1:3" s="266" customFormat="1">
      <c r="A406" s="265"/>
      <c r="B406" s="264"/>
      <c r="C406" s="263"/>
    </row>
    <row r="407" spans="1:3" s="266" customFormat="1">
      <c r="A407" s="265"/>
      <c r="B407" s="264"/>
      <c r="C407" s="263"/>
    </row>
    <row r="408" spans="1:3" s="266" customFormat="1">
      <c r="A408" s="265"/>
      <c r="B408" s="264"/>
      <c r="C408" s="263"/>
    </row>
    <row r="409" spans="1:3" s="266" customFormat="1">
      <c r="A409" s="265"/>
      <c r="B409" s="264"/>
      <c r="C409" s="263"/>
    </row>
    <row r="410" spans="1:3" s="266" customFormat="1">
      <c r="A410" s="265"/>
      <c r="B410" s="264"/>
      <c r="C410" s="263"/>
    </row>
    <row r="411" spans="1:3" s="266" customFormat="1">
      <c r="A411" s="265"/>
      <c r="B411" s="264"/>
      <c r="C411" s="263"/>
    </row>
    <row r="412" spans="1:3" s="266" customFormat="1">
      <c r="A412" s="265"/>
      <c r="B412" s="264"/>
      <c r="C412" s="263"/>
    </row>
    <row r="413" spans="1:3" s="266" customFormat="1">
      <c r="A413" s="265"/>
      <c r="B413" s="264"/>
      <c r="C413" s="263"/>
    </row>
    <row r="414" spans="1:3" s="266" customFormat="1">
      <c r="A414" s="265"/>
      <c r="B414" s="264"/>
      <c r="C414" s="263"/>
    </row>
    <row r="415" spans="1:3" s="266" customFormat="1">
      <c r="A415" s="265"/>
      <c r="B415" s="264"/>
      <c r="C415" s="263"/>
    </row>
    <row r="416" spans="1:3" s="266" customFormat="1">
      <c r="A416" s="265"/>
      <c r="B416" s="264"/>
      <c r="C416" s="263"/>
    </row>
    <row r="417" spans="1:3" s="266" customFormat="1">
      <c r="A417" s="265"/>
      <c r="B417" s="264"/>
      <c r="C417" s="263"/>
    </row>
    <row r="418" spans="1:3" s="266" customFormat="1">
      <c r="A418" s="265"/>
      <c r="B418" s="264"/>
      <c r="C418" s="263"/>
    </row>
    <row r="419" spans="1:3" s="266" customFormat="1">
      <c r="A419" s="265"/>
      <c r="B419" s="264"/>
      <c r="C419" s="263"/>
    </row>
    <row r="420" spans="1:3" s="266" customFormat="1">
      <c r="A420" s="265"/>
      <c r="B420" s="264"/>
      <c r="C420" s="263"/>
    </row>
    <row r="421" spans="1:3" s="266" customFormat="1">
      <c r="A421" s="265"/>
      <c r="B421" s="264"/>
      <c r="C421" s="263"/>
    </row>
    <row r="422" spans="1:3" s="266" customFormat="1">
      <c r="A422" s="265"/>
      <c r="B422" s="264"/>
      <c r="C422" s="263"/>
    </row>
    <row r="423" spans="1:3" s="266" customFormat="1">
      <c r="A423" s="265"/>
      <c r="B423" s="264"/>
      <c r="C423" s="263"/>
    </row>
    <row r="424" spans="1:3" s="266" customFormat="1">
      <c r="A424" s="265"/>
      <c r="B424" s="264"/>
      <c r="C424" s="263"/>
    </row>
    <row r="425" spans="1:3" s="266" customFormat="1">
      <c r="A425" s="265"/>
      <c r="B425" s="264"/>
      <c r="C425" s="263"/>
    </row>
    <row r="426" spans="1:3" s="266" customFormat="1">
      <c r="A426" s="265"/>
      <c r="B426" s="264"/>
      <c r="C426" s="263"/>
    </row>
    <row r="427" spans="1:3" s="266" customFormat="1">
      <c r="A427" s="265"/>
      <c r="B427" s="264"/>
      <c r="C427" s="263"/>
    </row>
    <row r="428" spans="1:3" s="266" customFormat="1">
      <c r="A428" s="265"/>
      <c r="B428" s="264"/>
      <c r="C428" s="263"/>
    </row>
    <row r="429" spans="1:3" s="266" customFormat="1">
      <c r="A429" s="265"/>
      <c r="B429" s="264"/>
      <c r="C429" s="263"/>
    </row>
    <row r="430" spans="1:3" s="266" customFormat="1">
      <c r="A430" s="265"/>
      <c r="B430" s="264"/>
      <c r="C430" s="263"/>
    </row>
    <row r="431" spans="1:3" s="266" customFormat="1">
      <c r="A431" s="265"/>
      <c r="B431" s="264"/>
      <c r="C431" s="263"/>
    </row>
    <row r="432" spans="1:3" s="266" customFormat="1">
      <c r="A432" s="265"/>
      <c r="B432" s="264"/>
      <c r="C432" s="263"/>
    </row>
    <row r="433" spans="1:3" s="266" customFormat="1">
      <c r="A433" s="265"/>
      <c r="B433" s="264"/>
      <c r="C433" s="263"/>
    </row>
    <row r="434" spans="1:3" s="266" customFormat="1">
      <c r="A434" s="265"/>
      <c r="B434" s="264"/>
      <c r="C434" s="263"/>
    </row>
    <row r="435" spans="1:3" s="266" customFormat="1">
      <c r="A435" s="265"/>
      <c r="B435" s="264"/>
      <c r="C435" s="263"/>
    </row>
    <row r="436" spans="1:3" s="266" customFormat="1">
      <c r="A436" s="265"/>
      <c r="B436" s="264"/>
      <c r="C436" s="263"/>
    </row>
    <row r="437" spans="1:3" s="266" customFormat="1">
      <c r="A437" s="265"/>
      <c r="B437" s="264"/>
      <c r="C437" s="263"/>
    </row>
    <row r="438" spans="1:3" s="266" customFormat="1">
      <c r="A438" s="265"/>
      <c r="B438" s="264"/>
      <c r="C438" s="263"/>
    </row>
    <row r="439" spans="1:3" s="266" customFormat="1">
      <c r="A439" s="265"/>
      <c r="B439" s="264"/>
      <c r="C439" s="263"/>
    </row>
    <row r="440" spans="1:3" s="266" customFormat="1">
      <c r="A440" s="265"/>
      <c r="B440" s="264"/>
      <c r="C440" s="263"/>
    </row>
    <row r="441" spans="1:3" s="266" customFormat="1">
      <c r="A441" s="265"/>
      <c r="B441" s="264"/>
      <c r="C441" s="263"/>
    </row>
    <row r="442" spans="1:3" s="266" customFormat="1">
      <c r="A442" s="265"/>
      <c r="B442" s="264"/>
      <c r="C442" s="263"/>
    </row>
    <row r="443" spans="1:3" s="266" customFormat="1">
      <c r="A443" s="265"/>
      <c r="B443" s="264"/>
      <c r="C443" s="263"/>
    </row>
    <row r="444" spans="1:3" s="266" customFormat="1">
      <c r="A444" s="265"/>
      <c r="B444" s="264"/>
      <c r="C444" s="263"/>
    </row>
    <row r="445" spans="1:3" s="266" customFormat="1">
      <c r="A445" s="265"/>
      <c r="B445" s="264"/>
      <c r="C445" s="263"/>
    </row>
    <row r="446" spans="1:3" s="266" customFormat="1">
      <c r="A446" s="265"/>
      <c r="B446" s="264"/>
      <c r="C446" s="263"/>
    </row>
    <row r="447" spans="1:3" s="266" customFormat="1">
      <c r="A447" s="265"/>
      <c r="B447" s="264"/>
      <c r="C447" s="263"/>
    </row>
    <row r="448" spans="1:3" s="266" customFormat="1">
      <c r="A448" s="265"/>
      <c r="B448" s="264"/>
      <c r="C448" s="263"/>
    </row>
    <row r="449" spans="1:3" s="266" customFormat="1">
      <c r="A449" s="265"/>
      <c r="B449" s="264"/>
      <c r="C449" s="263"/>
    </row>
    <row r="450" spans="1:3" s="266" customFormat="1">
      <c r="A450" s="265"/>
      <c r="B450" s="264"/>
      <c r="C450" s="263"/>
    </row>
    <row r="451" spans="1:3" s="266" customFormat="1">
      <c r="A451" s="265"/>
      <c r="B451" s="264"/>
      <c r="C451" s="263"/>
    </row>
    <row r="452" spans="1:3" s="266" customFormat="1">
      <c r="A452" s="265"/>
      <c r="B452" s="264"/>
      <c r="C452" s="263"/>
    </row>
    <row r="453" spans="1:3" s="266" customFormat="1">
      <c r="A453" s="265"/>
      <c r="B453" s="264"/>
      <c r="C453" s="263"/>
    </row>
    <row r="454" spans="1:3" s="266" customFormat="1">
      <c r="A454" s="265"/>
      <c r="B454" s="264"/>
      <c r="C454" s="263"/>
    </row>
    <row r="455" spans="1:3" s="266" customFormat="1">
      <c r="A455" s="265"/>
      <c r="B455" s="264"/>
      <c r="C455" s="263"/>
    </row>
    <row r="456" spans="1:3" s="266" customFormat="1">
      <c r="A456" s="265"/>
      <c r="B456" s="264"/>
      <c r="C456" s="263"/>
    </row>
    <row r="457" spans="1:3" s="266" customFormat="1">
      <c r="A457" s="265"/>
      <c r="B457" s="264"/>
      <c r="C457" s="263"/>
    </row>
    <row r="458" spans="1:3" s="266" customFormat="1">
      <c r="A458" s="265"/>
      <c r="B458" s="264"/>
      <c r="C458" s="263"/>
    </row>
    <row r="459" spans="1:3" s="266" customFormat="1">
      <c r="A459" s="265"/>
      <c r="B459" s="264"/>
      <c r="C459" s="263"/>
    </row>
    <row r="460" spans="1:3" s="266" customFormat="1">
      <c r="A460" s="265"/>
      <c r="B460" s="264"/>
      <c r="C460" s="263"/>
    </row>
    <row r="461" spans="1:3" s="266" customFormat="1">
      <c r="A461" s="265"/>
      <c r="B461" s="264"/>
      <c r="C461" s="263"/>
    </row>
    <row r="462" spans="1:3" s="266" customFormat="1">
      <c r="A462" s="265"/>
      <c r="B462" s="264"/>
      <c r="C462" s="263"/>
    </row>
    <row r="463" spans="1:3" s="266" customFormat="1">
      <c r="A463" s="265"/>
      <c r="B463" s="264"/>
      <c r="C463" s="263"/>
    </row>
    <row r="464" spans="1:3" s="266" customFormat="1">
      <c r="A464" s="265"/>
      <c r="B464" s="264"/>
      <c r="C464" s="263"/>
    </row>
    <row r="465" spans="1:3" s="266" customFormat="1">
      <c r="A465" s="261"/>
      <c r="B465" s="260"/>
      <c r="C465" s="262"/>
    </row>
    <row r="466" spans="1:3" s="266" customFormat="1">
      <c r="A466" s="261"/>
      <c r="B466" s="260"/>
      <c r="C466" s="262"/>
    </row>
    <row r="467" spans="1:3" s="266" customFormat="1">
      <c r="A467" s="261"/>
      <c r="B467" s="260"/>
      <c r="C467" s="262"/>
    </row>
    <row r="468" spans="1:3" s="266" customFormat="1">
      <c r="A468" s="261"/>
      <c r="B468" s="260"/>
      <c r="C468" s="262"/>
    </row>
    <row r="469" spans="1:3" s="266" customFormat="1">
      <c r="A469" s="261"/>
      <c r="B469" s="260"/>
      <c r="C469" s="262"/>
    </row>
    <row r="470" spans="1:3" s="266" customFormat="1">
      <c r="A470" s="261"/>
      <c r="B470" s="260"/>
      <c r="C470" s="262"/>
    </row>
    <row r="471" spans="1:3" s="266" customFormat="1">
      <c r="A471" s="261"/>
      <c r="B471" s="260"/>
      <c r="C471" s="262"/>
    </row>
    <row r="472" spans="1:3" s="266" customFormat="1">
      <c r="A472" s="261"/>
      <c r="B472" s="260"/>
      <c r="C472" s="262"/>
    </row>
    <row r="473" spans="1:3" s="266" customFormat="1">
      <c r="A473" s="261"/>
      <c r="B473" s="260"/>
      <c r="C473" s="262"/>
    </row>
    <row r="474" spans="1:3" s="266" customFormat="1">
      <c r="A474" s="261"/>
      <c r="B474" s="260"/>
      <c r="C474" s="262"/>
    </row>
    <row r="475" spans="1:3" s="266" customFormat="1">
      <c r="A475" s="265"/>
      <c r="B475" s="264"/>
      <c r="C475" s="263"/>
    </row>
    <row r="476" spans="1:3" s="266" customFormat="1">
      <c r="A476" s="265"/>
      <c r="B476" s="264"/>
      <c r="C476" s="263"/>
    </row>
    <row r="477" spans="1:3" s="266" customFormat="1">
      <c r="A477" s="265"/>
      <c r="B477" s="264"/>
      <c r="C477" s="263"/>
    </row>
    <row r="478" spans="1:3" s="266" customFormat="1">
      <c r="A478" s="265"/>
      <c r="B478" s="264"/>
      <c r="C478" s="263"/>
    </row>
    <row r="479" spans="1:3" s="266" customFormat="1">
      <c r="A479" s="265"/>
      <c r="B479" s="264"/>
      <c r="C479" s="263"/>
    </row>
    <row r="480" spans="1:3" s="266" customFormat="1">
      <c r="A480" s="265"/>
      <c r="B480" s="264"/>
      <c r="C480" s="263"/>
    </row>
    <row r="481" spans="1:3" s="266" customFormat="1">
      <c r="A481" s="265"/>
      <c r="B481" s="264"/>
      <c r="C481" s="263"/>
    </row>
    <row r="482" spans="1:3" s="266" customFormat="1">
      <c r="A482" s="265"/>
      <c r="B482" s="264"/>
      <c r="C482" s="263"/>
    </row>
    <row r="483" spans="1:3" s="266" customFormat="1">
      <c r="A483" s="265"/>
      <c r="B483" s="264"/>
      <c r="C483" s="263"/>
    </row>
    <row r="484" spans="1:3" s="266" customFormat="1">
      <c r="A484" s="265"/>
      <c r="B484" s="264"/>
      <c r="C484" s="263"/>
    </row>
    <row r="485" spans="1:3" s="266" customFormat="1">
      <c r="A485" s="265"/>
      <c r="B485" s="264"/>
      <c r="C485" s="263"/>
    </row>
    <row r="486" spans="1:3" s="266" customFormat="1">
      <c r="A486" s="261"/>
      <c r="B486" s="260"/>
      <c r="C486" s="262"/>
    </row>
    <row r="487" spans="1:3" s="266" customFormat="1">
      <c r="A487" s="265"/>
      <c r="B487" s="264"/>
      <c r="C487" s="263"/>
    </row>
    <row r="488" spans="1:3" s="266" customFormat="1">
      <c r="A488" s="265"/>
      <c r="B488" s="264"/>
      <c r="C488" s="263"/>
    </row>
    <row r="489" spans="1:3" s="266" customFormat="1">
      <c r="A489" s="265"/>
      <c r="B489" s="264"/>
      <c r="C489" s="263"/>
    </row>
    <row r="490" spans="1:3" s="266" customFormat="1">
      <c r="A490" s="265"/>
      <c r="B490" s="264"/>
      <c r="C490" s="263"/>
    </row>
    <row r="491" spans="1:3" s="266" customFormat="1">
      <c r="A491" s="261"/>
      <c r="B491" s="260"/>
      <c r="C491" s="262"/>
    </row>
    <row r="492" spans="1:3" s="266" customFormat="1">
      <c r="A492" s="265"/>
      <c r="B492" s="264"/>
      <c r="C492" s="263"/>
    </row>
    <row r="493" spans="1:3" s="266" customFormat="1">
      <c r="A493" s="265"/>
      <c r="B493" s="264"/>
      <c r="C493" s="263"/>
    </row>
    <row r="494" spans="1:3" s="266" customFormat="1">
      <c r="A494" s="265"/>
      <c r="B494" s="264"/>
      <c r="C494" s="263"/>
    </row>
    <row r="495" spans="1:3" s="266" customFormat="1">
      <c r="A495" s="265"/>
      <c r="B495" s="264"/>
      <c r="C495" s="263"/>
    </row>
    <row r="496" spans="1:3" s="266" customFormat="1">
      <c r="A496" s="265"/>
      <c r="B496" s="264"/>
      <c r="C496" s="263"/>
    </row>
    <row r="497" spans="1:3" s="266" customFormat="1">
      <c r="A497" s="265"/>
      <c r="B497" s="264"/>
      <c r="C497" s="263"/>
    </row>
    <row r="498" spans="1:3" s="266" customFormat="1">
      <c r="A498" s="265"/>
      <c r="B498" s="264"/>
      <c r="C498" s="263"/>
    </row>
    <row r="499" spans="1:3" s="266" customFormat="1">
      <c r="A499" s="265"/>
      <c r="B499" s="264"/>
      <c r="C499" s="263"/>
    </row>
    <row r="500" spans="1:3" s="266" customFormat="1">
      <c r="A500" s="265"/>
      <c r="B500" s="264"/>
      <c r="C500" s="263"/>
    </row>
    <row r="501" spans="1:3" s="266" customFormat="1">
      <c r="A501" s="265"/>
      <c r="B501" s="264"/>
      <c r="C501" s="263"/>
    </row>
    <row r="502" spans="1:3" s="266" customFormat="1">
      <c r="A502" s="265"/>
      <c r="B502" s="264"/>
      <c r="C502" s="263"/>
    </row>
    <row r="503" spans="1:3" s="266" customFormat="1">
      <c r="A503" s="265"/>
      <c r="B503" s="264"/>
      <c r="C503" s="263"/>
    </row>
    <row r="504" spans="1:3" s="266" customFormat="1">
      <c r="A504" s="265"/>
      <c r="B504" s="264"/>
      <c r="C504" s="263"/>
    </row>
    <row r="505" spans="1:3" s="266" customFormat="1">
      <c r="A505" s="265"/>
      <c r="B505" s="264"/>
      <c r="C505" s="263"/>
    </row>
    <row r="506" spans="1:3" s="266" customFormat="1">
      <c r="A506" s="265"/>
      <c r="B506" s="264"/>
      <c r="C506" s="263"/>
    </row>
    <row r="507" spans="1:3" s="266" customFormat="1">
      <c r="A507" s="265"/>
      <c r="B507" s="264"/>
      <c r="C507" s="263"/>
    </row>
    <row r="508" spans="1:3" s="266" customFormat="1">
      <c r="A508" s="265"/>
      <c r="B508" s="264"/>
      <c r="C508" s="263"/>
    </row>
    <row r="509" spans="1:3" s="266" customFormat="1">
      <c r="A509" s="265"/>
      <c r="B509" s="264"/>
      <c r="C509" s="263"/>
    </row>
    <row r="510" spans="1:3" s="266" customFormat="1">
      <c r="A510" s="265"/>
      <c r="B510" s="264"/>
      <c r="C510" s="263"/>
    </row>
    <row r="511" spans="1:3" s="266" customFormat="1">
      <c r="A511" s="265"/>
      <c r="B511" s="264"/>
      <c r="C511" s="263"/>
    </row>
    <row r="512" spans="1:3" s="266" customFormat="1">
      <c r="A512" s="265"/>
      <c r="B512" s="264"/>
      <c r="C512" s="263"/>
    </row>
    <row r="513" spans="1:3" s="266" customFormat="1">
      <c r="A513" s="265"/>
      <c r="B513" s="264"/>
      <c r="C513" s="263"/>
    </row>
    <row r="514" spans="1:3" s="266" customFormat="1">
      <c r="A514" s="265"/>
      <c r="B514" s="264"/>
      <c r="C514" s="263"/>
    </row>
    <row r="515" spans="1:3" s="266" customFormat="1">
      <c r="A515" s="265"/>
      <c r="B515" s="264"/>
      <c r="C515" s="263"/>
    </row>
    <row r="516" spans="1:3" s="266" customFormat="1">
      <c r="A516" s="265"/>
      <c r="B516" s="264"/>
      <c r="C516" s="263"/>
    </row>
    <row r="517" spans="1:3" s="266" customFormat="1">
      <c r="A517" s="265"/>
      <c r="B517" s="264"/>
      <c r="C517" s="263"/>
    </row>
    <row r="518" spans="1:3" s="266" customFormat="1">
      <c r="A518" s="261"/>
      <c r="B518" s="260"/>
      <c r="C518" s="262"/>
    </row>
    <row r="519" spans="1:3" s="266" customFormat="1">
      <c r="A519" s="265"/>
      <c r="B519" s="264"/>
      <c r="C519" s="263"/>
    </row>
    <row r="520" spans="1:3" s="266" customFormat="1">
      <c r="A520" s="265"/>
      <c r="B520" s="264"/>
      <c r="C520" s="263"/>
    </row>
    <row r="521" spans="1:3" s="266" customFormat="1">
      <c r="A521" s="265"/>
      <c r="B521" s="264"/>
      <c r="C521" s="263"/>
    </row>
    <row r="522" spans="1:3" s="266" customFormat="1">
      <c r="A522" s="261"/>
      <c r="B522" s="260"/>
      <c r="C522" s="262"/>
    </row>
    <row r="523" spans="1:3" s="266" customFormat="1">
      <c r="A523" s="261"/>
      <c r="B523" s="260"/>
      <c r="C523" s="262"/>
    </row>
    <row r="524" spans="1:3" s="266" customFormat="1">
      <c r="A524" s="261"/>
      <c r="B524" s="260"/>
      <c r="C524" s="262"/>
    </row>
    <row r="525" spans="1:3" s="266" customFormat="1">
      <c r="A525" s="261"/>
      <c r="B525" s="260"/>
      <c r="C525" s="262"/>
    </row>
    <row r="526" spans="1:3" s="266" customFormat="1">
      <c r="A526" s="261"/>
      <c r="B526" s="260"/>
      <c r="C526" s="262"/>
    </row>
    <row r="527" spans="1:3" s="266" customFormat="1">
      <c r="A527" s="261"/>
      <c r="B527" s="260"/>
      <c r="C527" s="262"/>
    </row>
    <row r="528" spans="1:3" s="266" customFormat="1">
      <c r="A528" s="261"/>
      <c r="B528" s="260"/>
      <c r="C528" s="262"/>
    </row>
    <row r="529" spans="1:3" s="266" customFormat="1">
      <c r="A529" s="261"/>
      <c r="B529" s="260"/>
      <c r="C529" s="262"/>
    </row>
    <row r="530" spans="1:3" s="266" customFormat="1">
      <c r="A530" s="261"/>
      <c r="B530" s="260"/>
      <c r="C530" s="262"/>
    </row>
    <row r="531" spans="1:3" s="266" customFormat="1">
      <c r="A531" s="261"/>
      <c r="B531" s="260"/>
      <c r="C531" s="262"/>
    </row>
    <row r="532" spans="1:3" s="266" customFormat="1">
      <c r="A532" s="261"/>
      <c r="B532" s="260"/>
      <c r="C532" s="262"/>
    </row>
    <row r="533" spans="1:3" s="266" customFormat="1">
      <c r="A533" s="261"/>
      <c r="B533" s="260"/>
      <c r="C533" s="262"/>
    </row>
    <row r="534" spans="1:3" s="266" customFormat="1">
      <c r="A534" s="261"/>
      <c r="B534" s="260"/>
      <c r="C534" s="262"/>
    </row>
    <row r="535" spans="1:3" s="266" customFormat="1">
      <c r="A535" s="261"/>
      <c r="B535" s="260"/>
      <c r="C535" s="262"/>
    </row>
    <row r="536" spans="1:3" s="266" customFormat="1">
      <c r="A536" s="261"/>
      <c r="B536" s="260"/>
      <c r="C536" s="262"/>
    </row>
    <row r="537" spans="1:3" s="266" customFormat="1">
      <c r="A537" s="261"/>
      <c r="B537" s="260"/>
      <c r="C537" s="262"/>
    </row>
    <row r="538" spans="1:3" s="266" customFormat="1">
      <c r="A538" s="261"/>
      <c r="B538" s="260"/>
      <c r="C538" s="262"/>
    </row>
    <row r="539" spans="1:3" s="266" customFormat="1">
      <c r="A539" s="261"/>
      <c r="B539" s="260"/>
      <c r="C539" s="262"/>
    </row>
    <row r="540" spans="1:3" s="266" customFormat="1">
      <c r="A540" s="261"/>
      <c r="B540" s="260"/>
      <c r="C540" s="262"/>
    </row>
    <row r="541" spans="1:3" s="266" customFormat="1">
      <c r="A541" s="265"/>
      <c r="B541" s="264"/>
      <c r="C541" s="263"/>
    </row>
    <row r="542" spans="1:3" s="266" customFormat="1">
      <c r="A542" s="265"/>
      <c r="B542" s="264"/>
      <c r="C542" s="263"/>
    </row>
    <row r="543" spans="1:3" s="266" customFormat="1">
      <c r="A543" s="265"/>
      <c r="B543" s="264"/>
      <c r="C543" s="263"/>
    </row>
    <row r="544" spans="1:3" s="266" customFormat="1">
      <c r="A544" s="265"/>
      <c r="B544" s="264"/>
      <c r="C544" s="263"/>
    </row>
    <row r="545" spans="1:3" s="266" customFormat="1">
      <c r="A545" s="265"/>
      <c r="B545" s="264"/>
      <c r="C545" s="263"/>
    </row>
    <row r="546" spans="1:3" s="266" customFormat="1">
      <c r="A546" s="265"/>
      <c r="B546" s="264"/>
      <c r="C546" s="263"/>
    </row>
    <row r="547" spans="1:3" s="266" customFormat="1">
      <c r="A547" s="265"/>
      <c r="B547" s="264"/>
      <c r="C547" s="263"/>
    </row>
    <row r="548" spans="1:3" s="266" customFormat="1">
      <c r="A548" s="265"/>
      <c r="B548" s="264"/>
      <c r="C548" s="263"/>
    </row>
    <row r="549" spans="1:3" s="266" customFormat="1">
      <c r="A549" s="265"/>
      <c r="B549" s="264"/>
      <c r="C549" s="263"/>
    </row>
    <row r="550" spans="1:3" s="266" customFormat="1">
      <c r="A550" s="265"/>
      <c r="B550" s="264"/>
      <c r="C550" s="263"/>
    </row>
    <row r="551" spans="1:3" s="266" customFormat="1">
      <c r="A551" s="265"/>
      <c r="B551" s="264"/>
      <c r="C551" s="263"/>
    </row>
    <row r="552" spans="1:3" s="266" customFormat="1">
      <c r="A552" s="265"/>
      <c r="B552" s="264"/>
      <c r="C552" s="263"/>
    </row>
    <row r="553" spans="1:3" s="266" customFormat="1">
      <c r="A553" s="265"/>
      <c r="B553" s="264"/>
      <c r="C553" s="263"/>
    </row>
    <row r="554" spans="1:3" s="266" customFormat="1">
      <c r="A554" s="265"/>
      <c r="B554" s="264"/>
      <c r="C554" s="263"/>
    </row>
    <row r="555" spans="1:3" s="266" customFormat="1">
      <c r="A555" s="265"/>
      <c r="B555" s="264"/>
      <c r="C555" s="263"/>
    </row>
    <row r="556" spans="1:3" s="266" customFormat="1">
      <c r="A556" s="261"/>
      <c r="B556" s="260"/>
      <c r="C556" s="262"/>
    </row>
    <row r="557" spans="1:3" s="266" customFormat="1">
      <c r="A557" s="261"/>
      <c r="B557" s="260"/>
      <c r="C557" s="262"/>
    </row>
    <row r="558" spans="1:3" s="266" customFormat="1">
      <c r="A558" s="261"/>
      <c r="B558" s="260"/>
      <c r="C558" s="262"/>
    </row>
    <row r="559" spans="1:3" s="266" customFormat="1">
      <c r="A559" s="261"/>
      <c r="B559" s="260"/>
      <c r="C559" s="262"/>
    </row>
    <row r="560" spans="1:3" s="266" customFormat="1">
      <c r="A560" s="261"/>
      <c r="B560" s="260"/>
      <c r="C560" s="262"/>
    </row>
    <row r="561" spans="1:3" s="266" customFormat="1">
      <c r="A561" s="261"/>
      <c r="B561" s="260"/>
      <c r="C561" s="262"/>
    </row>
    <row r="562" spans="1:3" s="266" customFormat="1">
      <c r="A562" s="261"/>
      <c r="B562" s="260"/>
      <c r="C562" s="262"/>
    </row>
    <row r="563" spans="1:3" s="266" customFormat="1">
      <c r="A563" s="261"/>
      <c r="B563" s="260"/>
      <c r="C563" s="262"/>
    </row>
    <row r="564" spans="1:3" s="266" customFormat="1">
      <c r="A564" s="261"/>
      <c r="B564" s="260"/>
      <c r="C564" s="262"/>
    </row>
    <row r="565" spans="1:3" s="266" customFormat="1">
      <c r="A565" s="261"/>
      <c r="B565" s="260"/>
      <c r="C565" s="262"/>
    </row>
    <row r="566" spans="1:3" s="266" customFormat="1">
      <c r="A566" s="261"/>
      <c r="B566" s="260"/>
      <c r="C566" s="262"/>
    </row>
    <row r="567" spans="1:3" s="266" customFormat="1">
      <c r="A567" s="261"/>
      <c r="B567" s="260"/>
      <c r="C567" s="262"/>
    </row>
    <row r="568" spans="1:3" s="266" customFormat="1">
      <c r="A568" s="261"/>
      <c r="B568" s="260"/>
      <c r="C568" s="262"/>
    </row>
    <row r="569" spans="1:3" s="266" customFormat="1">
      <c r="A569" s="261"/>
      <c r="B569" s="260"/>
      <c r="C569" s="262"/>
    </row>
    <row r="570" spans="1:3" s="266" customFormat="1">
      <c r="A570" s="261"/>
      <c r="B570" s="260"/>
      <c r="C570" s="262"/>
    </row>
    <row r="571" spans="1:3" s="266" customFormat="1">
      <c r="A571" s="261"/>
      <c r="B571" s="260"/>
      <c r="C571" s="262"/>
    </row>
    <row r="572" spans="1:3" s="266" customFormat="1">
      <c r="A572" s="261"/>
      <c r="B572" s="260"/>
      <c r="C572" s="262"/>
    </row>
    <row r="573" spans="1:3" s="266" customFormat="1">
      <c r="A573" s="261"/>
      <c r="B573" s="260"/>
      <c r="C573" s="262"/>
    </row>
    <row r="574" spans="1:3" s="266" customFormat="1">
      <c r="A574" s="265"/>
      <c r="B574" s="264"/>
      <c r="C574" s="263"/>
    </row>
    <row r="575" spans="1:3" s="266" customFormat="1">
      <c r="A575" s="265"/>
      <c r="B575" s="264"/>
      <c r="C575" s="263"/>
    </row>
    <row r="576" spans="1:3" s="266" customFormat="1">
      <c r="A576" s="265"/>
      <c r="B576" s="264"/>
      <c r="C576" s="263"/>
    </row>
    <row r="577" spans="1:3" s="266" customFormat="1">
      <c r="A577" s="265"/>
      <c r="B577" s="264"/>
      <c r="C577" s="263"/>
    </row>
    <row r="578" spans="1:3" s="266" customFormat="1">
      <c r="A578" s="265"/>
      <c r="B578" s="264"/>
      <c r="C578" s="263"/>
    </row>
    <row r="579" spans="1:3" s="266" customFormat="1">
      <c r="A579" s="265"/>
      <c r="B579" s="264"/>
      <c r="C579" s="263"/>
    </row>
    <row r="580" spans="1:3" s="266" customFormat="1">
      <c r="A580" s="265"/>
      <c r="B580" s="264"/>
      <c r="C580" s="263"/>
    </row>
    <row r="581" spans="1:3" s="266" customFormat="1">
      <c r="A581" s="265"/>
      <c r="B581" s="264"/>
      <c r="C581" s="263"/>
    </row>
    <row r="582" spans="1:3" s="266" customFormat="1">
      <c r="A582" s="265"/>
      <c r="B582" s="264"/>
      <c r="C582" s="263"/>
    </row>
    <row r="583" spans="1:3" s="266" customFormat="1">
      <c r="A583" s="265"/>
      <c r="B583" s="264"/>
      <c r="C583" s="263"/>
    </row>
    <row r="584" spans="1:3" s="266" customFormat="1">
      <c r="A584" s="265"/>
      <c r="B584" s="264"/>
      <c r="C584" s="263"/>
    </row>
    <row r="585" spans="1:3" s="266" customFormat="1">
      <c r="A585" s="265"/>
      <c r="B585" s="264"/>
      <c r="C585" s="263"/>
    </row>
    <row r="586" spans="1:3" s="266" customFormat="1">
      <c r="A586" s="265"/>
      <c r="B586" s="264"/>
      <c r="C586" s="263"/>
    </row>
    <row r="587" spans="1:3" s="266" customFormat="1">
      <c r="A587" s="265"/>
      <c r="B587" s="264"/>
      <c r="C587" s="263"/>
    </row>
    <row r="588" spans="1:3" s="266" customFormat="1">
      <c r="A588" s="265"/>
      <c r="B588" s="264"/>
      <c r="C588" s="263"/>
    </row>
    <row r="589" spans="1:3" s="266" customFormat="1">
      <c r="A589" s="265"/>
      <c r="B589" s="264"/>
      <c r="C589" s="263"/>
    </row>
    <row r="590" spans="1:3" s="266" customFormat="1">
      <c r="A590" s="265"/>
      <c r="B590" s="264"/>
      <c r="C590" s="263"/>
    </row>
    <row r="591" spans="1:3" s="266" customFormat="1">
      <c r="A591" s="265"/>
      <c r="B591" s="264"/>
      <c r="C591" s="263"/>
    </row>
    <row r="592" spans="1:3" s="266" customFormat="1">
      <c r="A592" s="265"/>
      <c r="B592" s="264"/>
      <c r="C592" s="263"/>
    </row>
    <row r="593" spans="1:3" s="266" customFormat="1">
      <c r="A593" s="265"/>
      <c r="B593" s="264"/>
      <c r="C593" s="263"/>
    </row>
    <row r="594" spans="1:3" s="266" customFormat="1">
      <c r="A594" s="265"/>
      <c r="B594" s="264"/>
      <c r="C594" s="263"/>
    </row>
    <row r="595" spans="1:3" s="266" customFormat="1">
      <c r="A595" s="265"/>
      <c r="B595" s="264"/>
      <c r="C595" s="263"/>
    </row>
    <row r="596" spans="1:3" s="266" customFormat="1">
      <c r="A596" s="265"/>
      <c r="B596" s="264"/>
      <c r="C596" s="263"/>
    </row>
    <row r="597" spans="1:3" s="266" customFormat="1">
      <c r="A597" s="265"/>
      <c r="B597" s="264"/>
      <c r="C597" s="263"/>
    </row>
    <row r="598" spans="1:3" s="266" customFormat="1">
      <c r="A598" s="265"/>
      <c r="B598" s="264"/>
      <c r="C598" s="263"/>
    </row>
    <row r="599" spans="1:3" s="266" customFormat="1">
      <c r="A599" s="265"/>
      <c r="B599" s="264"/>
      <c r="C599" s="263"/>
    </row>
    <row r="600" spans="1:3" s="266" customFormat="1">
      <c r="A600" s="265"/>
      <c r="B600" s="264"/>
      <c r="C600" s="263"/>
    </row>
    <row r="601" spans="1:3" s="266" customFormat="1">
      <c r="A601" s="265"/>
      <c r="B601" s="264"/>
      <c r="C601" s="263"/>
    </row>
    <row r="602" spans="1:3" s="266" customFormat="1">
      <c r="A602" s="265"/>
      <c r="B602" s="264"/>
      <c r="C602" s="263"/>
    </row>
    <row r="603" spans="1:3" s="266" customFormat="1">
      <c r="A603" s="265"/>
      <c r="B603" s="264"/>
      <c r="C603" s="263"/>
    </row>
    <row r="604" spans="1:3" s="266" customFormat="1">
      <c r="A604" s="261"/>
      <c r="B604" s="260"/>
      <c r="C604" s="262"/>
    </row>
    <row r="605" spans="1:3" s="266" customFormat="1">
      <c r="A605" s="265"/>
      <c r="B605" s="264"/>
      <c r="C605" s="263"/>
    </row>
    <row r="606" spans="1:3" s="266" customFormat="1">
      <c r="A606" s="265"/>
      <c r="B606" s="264"/>
      <c r="C606" s="263"/>
    </row>
    <row r="607" spans="1:3" s="266" customFormat="1">
      <c r="A607" s="265"/>
      <c r="B607" s="264"/>
      <c r="C607" s="263"/>
    </row>
    <row r="608" spans="1:3" s="266" customFormat="1">
      <c r="A608" s="265"/>
      <c r="B608" s="264"/>
      <c r="C608" s="263"/>
    </row>
    <row r="609" spans="1:3" s="266" customFormat="1">
      <c r="A609" s="265"/>
      <c r="B609" s="264"/>
      <c r="C609" s="263"/>
    </row>
    <row r="610" spans="1:3" s="266" customFormat="1">
      <c r="A610" s="265"/>
      <c r="B610" s="264"/>
      <c r="C610" s="263"/>
    </row>
    <row r="611" spans="1:3" s="266" customFormat="1">
      <c r="A611" s="265"/>
      <c r="B611" s="264"/>
      <c r="C611" s="263"/>
    </row>
    <row r="612" spans="1:3" s="266" customFormat="1">
      <c r="A612" s="265"/>
      <c r="B612" s="264"/>
      <c r="C612" s="263"/>
    </row>
    <row r="613" spans="1:3" s="266" customFormat="1">
      <c r="A613" s="265"/>
      <c r="B613" s="264"/>
      <c r="C613" s="263"/>
    </row>
    <row r="614" spans="1:3" s="266" customFormat="1">
      <c r="A614" s="265"/>
      <c r="B614" s="264"/>
      <c r="C614" s="263"/>
    </row>
    <row r="615" spans="1:3" s="266" customFormat="1">
      <c r="A615" s="265"/>
      <c r="B615" s="264"/>
      <c r="C615" s="263"/>
    </row>
    <row r="616" spans="1:3" s="266" customFormat="1">
      <c r="A616" s="265"/>
      <c r="B616" s="264"/>
      <c r="C616" s="263"/>
    </row>
    <row r="617" spans="1:3" s="266" customFormat="1">
      <c r="A617" s="265"/>
      <c r="B617" s="264"/>
      <c r="C617" s="263"/>
    </row>
    <row r="618" spans="1:3" s="266" customFormat="1">
      <c r="A618" s="265"/>
      <c r="B618" s="264"/>
      <c r="C618" s="263"/>
    </row>
    <row r="619" spans="1:3" s="266" customFormat="1">
      <c r="A619" s="265"/>
      <c r="B619" s="264"/>
      <c r="C619" s="263"/>
    </row>
    <row r="620" spans="1:3" s="266" customFormat="1">
      <c r="A620" s="265"/>
      <c r="B620" s="264"/>
      <c r="C620" s="263"/>
    </row>
    <row r="621" spans="1:3" s="266" customFormat="1">
      <c r="A621" s="265"/>
      <c r="B621" s="264"/>
      <c r="C621" s="263"/>
    </row>
    <row r="622" spans="1:3" s="266" customFormat="1">
      <c r="A622" s="265"/>
      <c r="B622" s="264"/>
      <c r="C622" s="263"/>
    </row>
    <row r="623" spans="1:3" s="266" customFormat="1">
      <c r="A623" s="265"/>
      <c r="B623" s="264"/>
      <c r="C623" s="263"/>
    </row>
    <row r="624" spans="1:3" s="266" customFormat="1">
      <c r="A624" s="265"/>
      <c r="B624" s="264"/>
      <c r="C624" s="263"/>
    </row>
    <row r="625" spans="1:3" s="266" customFormat="1">
      <c r="A625" s="265"/>
      <c r="B625" s="264"/>
      <c r="C625" s="263"/>
    </row>
    <row r="626" spans="1:3" s="266" customFormat="1">
      <c r="A626" s="265"/>
      <c r="B626" s="264"/>
      <c r="C626" s="263"/>
    </row>
    <row r="627" spans="1:3" s="266" customFormat="1">
      <c r="A627" s="265"/>
      <c r="B627" s="264"/>
      <c r="C627" s="263"/>
    </row>
    <row r="628" spans="1:3" s="266" customFormat="1">
      <c r="A628" s="265"/>
      <c r="B628" s="264"/>
      <c r="C628" s="263"/>
    </row>
    <row r="629" spans="1:3" s="266" customFormat="1">
      <c r="A629" s="265"/>
      <c r="B629" s="264"/>
      <c r="C629" s="263"/>
    </row>
    <row r="630" spans="1:3" s="266" customFormat="1">
      <c r="A630" s="265"/>
      <c r="B630" s="264"/>
      <c r="C630" s="263"/>
    </row>
    <row r="631" spans="1:3" s="266" customFormat="1">
      <c r="A631" s="265"/>
      <c r="B631" s="264"/>
      <c r="C631" s="263"/>
    </row>
    <row r="632" spans="1:3" s="266" customFormat="1">
      <c r="A632" s="261"/>
      <c r="B632" s="260"/>
      <c r="C632" s="262"/>
    </row>
    <row r="633" spans="1:3" s="266" customFormat="1">
      <c r="A633" s="261"/>
      <c r="B633" s="260"/>
      <c r="C633" s="262"/>
    </row>
    <row r="634" spans="1:3" s="266" customFormat="1">
      <c r="A634" s="261"/>
      <c r="B634" s="260"/>
      <c r="C634" s="262"/>
    </row>
    <row r="635" spans="1:3" s="266" customFormat="1">
      <c r="A635" s="261"/>
      <c r="B635" s="260"/>
      <c r="C635" s="262"/>
    </row>
    <row r="636" spans="1:3" s="266" customFormat="1">
      <c r="A636" s="261"/>
      <c r="B636" s="260"/>
      <c r="C636" s="262"/>
    </row>
    <row r="637" spans="1:3" s="266" customFormat="1">
      <c r="A637" s="261"/>
      <c r="B637" s="260"/>
      <c r="C637" s="262"/>
    </row>
    <row r="638" spans="1:3" s="266" customFormat="1">
      <c r="A638" s="261"/>
      <c r="B638" s="260"/>
      <c r="C638" s="262"/>
    </row>
    <row r="639" spans="1:3" s="266" customFormat="1">
      <c r="A639" s="261"/>
      <c r="B639" s="260"/>
      <c r="C639" s="262"/>
    </row>
    <row r="640" spans="1:3" s="266" customFormat="1">
      <c r="A640" s="261"/>
      <c r="B640" s="260"/>
      <c r="C640" s="262"/>
    </row>
    <row r="641" spans="1:3" s="266" customFormat="1">
      <c r="A641" s="261"/>
      <c r="B641" s="260"/>
      <c r="C641" s="262"/>
    </row>
    <row r="642" spans="1:3" s="266" customFormat="1">
      <c r="A642" s="261"/>
      <c r="B642" s="260"/>
      <c r="C642" s="262"/>
    </row>
    <row r="643" spans="1:3" s="266" customFormat="1">
      <c r="A643" s="261"/>
      <c r="B643" s="260"/>
      <c r="C643" s="262"/>
    </row>
    <row r="644" spans="1:3" s="266" customFormat="1">
      <c r="A644" s="261"/>
      <c r="B644" s="260"/>
      <c r="C644" s="262"/>
    </row>
    <row r="645" spans="1:3" s="266" customFormat="1">
      <c r="A645" s="265"/>
      <c r="B645" s="264"/>
      <c r="C645" s="263"/>
    </row>
    <row r="646" spans="1:3" s="266" customFormat="1">
      <c r="A646" s="265"/>
      <c r="B646" s="264"/>
      <c r="C646" s="263"/>
    </row>
    <row r="647" spans="1:3" s="266" customFormat="1">
      <c r="A647" s="265"/>
      <c r="B647" s="264"/>
      <c r="C647" s="263"/>
    </row>
    <row r="648" spans="1:3" s="266" customFormat="1">
      <c r="A648" s="265"/>
      <c r="B648" s="264"/>
      <c r="C648" s="263"/>
    </row>
    <row r="649" spans="1:3" s="266" customFormat="1">
      <c r="A649" s="265"/>
      <c r="B649" s="264"/>
      <c r="C649" s="263"/>
    </row>
    <row r="650" spans="1:3" s="266" customFormat="1">
      <c r="A650" s="265"/>
      <c r="B650" s="264"/>
      <c r="C650" s="263"/>
    </row>
    <row r="651" spans="1:3" s="266" customFormat="1">
      <c r="A651" s="265"/>
      <c r="B651" s="264"/>
      <c r="C651" s="263"/>
    </row>
    <row r="652" spans="1:3" s="266" customFormat="1">
      <c r="A652" s="265"/>
      <c r="B652" s="264"/>
      <c r="C652" s="263"/>
    </row>
    <row r="653" spans="1:3" s="266" customFormat="1">
      <c r="A653" s="265"/>
      <c r="B653" s="264"/>
      <c r="C653" s="263"/>
    </row>
    <row r="654" spans="1:3" s="266" customFormat="1">
      <c r="A654" s="265"/>
      <c r="B654" s="264"/>
      <c r="C654" s="263"/>
    </row>
    <row r="655" spans="1:3">
      <c r="A655" s="265"/>
      <c r="B655" s="264"/>
      <c r="C655" s="263"/>
    </row>
    <row r="656" spans="1:3">
      <c r="A656" s="265"/>
      <c r="B656" s="264"/>
      <c r="C656" s="263"/>
    </row>
    <row r="657" spans="1:3">
      <c r="A657" s="265"/>
      <c r="B657" s="264"/>
      <c r="C657" s="263"/>
    </row>
    <row r="658" spans="1:3">
      <c r="A658" s="265"/>
      <c r="B658" s="264"/>
      <c r="C658" s="263"/>
    </row>
    <row r="659" spans="1:3">
      <c r="A659" s="265"/>
      <c r="B659" s="264"/>
      <c r="C659" s="263"/>
    </row>
    <row r="660" spans="1:3">
      <c r="A660" s="265"/>
      <c r="B660" s="264"/>
      <c r="C660" s="263"/>
    </row>
    <row r="661" spans="1:3">
      <c r="A661" s="265"/>
      <c r="B661" s="264"/>
      <c r="C661" s="263"/>
    </row>
    <row r="662" spans="1:3">
      <c r="A662" s="265"/>
      <c r="B662" s="264"/>
      <c r="C662" s="263"/>
    </row>
    <row r="663" spans="1:3">
      <c r="A663" s="265"/>
      <c r="B663" s="264"/>
      <c r="C663" s="263"/>
    </row>
    <row r="664" spans="1:3">
      <c r="A664" s="265"/>
      <c r="B664" s="264"/>
      <c r="C664" s="263"/>
    </row>
    <row r="665" spans="1:3">
      <c r="A665" s="265"/>
      <c r="B665" s="264"/>
      <c r="C665" s="263"/>
    </row>
    <row r="666" spans="1:3">
      <c r="A666" s="265"/>
      <c r="B666" s="264"/>
      <c r="C666" s="263"/>
    </row>
    <row r="667" spans="1:3">
      <c r="A667" s="265"/>
      <c r="B667" s="264"/>
      <c r="C667" s="263"/>
    </row>
    <row r="668" spans="1:3">
      <c r="A668" s="265"/>
      <c r="B668" s="264"/>
      <c r="C668" s="263"/>
    </row>
    <row r="669" spans="1:3">
      <c r="A669" s="265"/>
      <c r="B669" s="264"/>
      <c r="C669" s="263"/>
    </row>
    <row r="670" spans="1:3">
      <c r="A670" s="265"/>
      <c r="B670" s="264"/>
      <c r="C670" s="263"/>
    </row>
    <row r="671" spans="1:3">
      <c r="A671" s="265"/>
      <c r="B671" s="264"/>
      <c r="C671" s="263"/>
    </row>
    <row r="672" spans="1:3">
      <c r="A672" s="265"/>
      <c r="B672" s="264"/>
      <c r="C672" s="263"/>
    </row>
    <row r="673" spans="1:3">
      <c r="A673" s="265"/>
      <c r="B673" s="264"/>
      <c r="C673" s="263"/>
    </row>
    <row r="674" spans="1:3">
      <c r="A674" s="265"/>
      <c r="B674" s="264"/>
      <c r="C674" s="263"/>
    </row>
    <row r="675" spans="1:3">
      <c r="A675" s="265"/>
      <c r="B675" s="264"/>
      <c r="C675" s="263"/>
    </row>
    <row r="676" spans="1:3">
      <c r="A676" s="265"/>
      <c r="B676" s="264"/>
      <c r="C676" s="263"/>
    </row>
    <row r="677" spans="1:3">
      <c r="A677" s="265"/>
      <c r="B677" s="264"/>
      <c r="C677" s="263"/>
    </row>
    <row r="678" spans="1:3">
      <c r="A678" s="265"/>
      <c r="B678" s="264"/>
      <c r="C678" s="263"/>
    </row>
    <row r="679" spans="1:3">
      <c r="A679" s="265"/>
      <c r="B679" s="264"/>
      <c r="C679" s="263"/>
    </row>
    <row r="680" spans="1:3">
      <c r="A680" s="265"/>
      <c r="B680" s="264"/>
      <c r="C680" s="263"/>
    </row>
    <row r="681" spans="1:3">
      <c r="A681" s="265"/>
      <c r="B681" s="264"/>
      <c r="C681" s="263"/>
    </row>
    <row r="682" spans="1:3">
      <c r="A682" s="265"/>
      <c r="B682" s="264"/>
      <c r="C682" s="263"/>
    </row>
    <row r="683" spans="1:3">
      <c r="A683" s="265"/>
      <c r="B683" s="264"/>
      <c r="C683" s="263"/>
    </row>
    <row r="684" spans="1:3">
      <c r="A684" s="265"/>
      <c r="B684" s="264"/>
      <c r="C684" s="263"/>
    </row>
    <row r="685" spans="1:3">
      <c r="A685" s="265"/>
      <c r="B685" s="264"/>
      <c r="C685" s="263"/>
    </row>
    <row r="686" spans="1:3">
      <c r="A686" s="265"/>
      <c r="B686" s="264"/>
      <c r="C686" s="263"/>
    </row>
    <row r="687" spans="1:3">
      <c r="A687" s="265"/>
      <c r="B687" s="264"/>
      <c r="C687" s="263"/>
    </row>
    <row r="688" spans="1:3">
      <c r="C688" s="262"/>
    </row>
    <row r="689" spans="1:3">
      <c r="C689" s="262"/>
    </row>
    <row r="690" spans="1:3">
      <c r="C690" s="262"/>
    </row>
    <row r="691" spans="1:3">
      <c r="C691" s="262"/>
    </row>
    <row r="692" spans="1:3">
      <c r="C692" s="262"/>
    </row>
    <row r="693" spans="1:3">
      <c r="C693" s="262"/>
    </row>
    <row r="694" spans="1:3">
      <c r="C694" s="262"/>
    </row>
    <row r="695" spans="1:3">
      <c r="C695" s="262"/>
    </row>
    <row r="696" spans="1:3">
      <c r="C696" s="262"/>
    </row>
    <row r="697" spans="1:3">
      <c r="C697" s="262"/>
    </row>
    <row r="698" spans="1:3">
      <c r="C698" s="262"/>
    </row>
    <row r="699" spans="1:3">
      <c r="C699" s="262"/>
    </row>
    <row r="700" spans="1:3">
      <c r="A700" s="265"/>
      <c r="B700" s="264"/>
      <c r="C700" s="263"/>
    </row>
    <row r="701" spans="1:3">
      <c r="A701" s="265"/>
      <c r="B701" s="264"/>
      <c r="C701" s="263"/>
    </row>
    <row r="702" spans="1:3">
      <c r="A702" s="265"/>
      <c r="B702" s="264"/>
      <c r="C702" s="263"/>
    </row>
    <row r="703" spans="1:3">
      <c r="A703" s="265"/>
      <c r="B703" s="264"/>
      <c r="C703" s="263"/>
    </row>
    <row r="704" spans="1:3">
      <c r="A704" s="265"/>
      <c r="B704" s="264"/>
      <c r="C704" s="263"/>
    </row>
    <row r="705" spans="1:3">
      <c r="A705" s="265"/>
      <c r="B705" s="264"/>
      <c r="C705" s="263"/>
    </row>
    <row r="706" spans="1:3">
      <c r="A706" s="265"/>
      <c r="B706" s="264"/>
      <c r="C706" s="263"/>
    </row>
    <row r="707" spans="1:3">
      <c r="A707" s="265"/>
      <c r="B707" s="264"/>
      <c r="C707" s="263"/>
    </row>
    <row r="708" spans="1:3">
      <c r="A708" s="265"/>
      <c r="B708" s="264"/>
      <c r="C708" s="263"/>
    </row>
    <row r="709" spans="1:3">
      <c r="A709" s="265"/>
      <c r="B709" s="264"/>
      <c r="C709" s="263"/>
    </row>
    <row r="710" spans="1:3">
      <c r="A710" s="265"/>
      <c r="B710" s="264"/>
      <c r="C710" s="263"/>
    </row>
    <row r="711" spans="1:3">
      <c r="A711" s="265"/>
      <c r="B711" s="264"/>
      <c r="C711" s="263"/>
    </row>
    <row r="712" spans="1:3">
      <c r="A712" s="265"/>
      <c r="B712" s="264"/>
      <c r="C712" s="263"/>
    </row>
    <row r="713" spans="1:3">
      <c r="A713" s="265"/>
      <c r="B713" s="264"/>
      <c r="C713" s="263"/>
    </row>
    <row r="714" spans="1:3">
      <c r="A714" s="265"/>
      <c r="B714" s="264"/>
      <c r="C714" s="263"/>
    </row>
    <row r="715" spans="1:3">
      <c r="A715" s="265"/>
      <c r="B715" s="264"/>
      <c r="C715" s="263"/>
    </row>
    <row r="716" spans="1:3">
      <c r="C716" s="262"/>
    </row>
    <row r="717" spans="1:3">
      <c r="C717" s="262"/>
    </row>
    <row r="718" spans="1:3">
      <c r="C718" s="262"/>
    </row>
    <row r="719" spans="1:3">
      <c r="C719" s="262"/>
    </row>
    <row r="720" spans="1:3">
      <c r="C720" s="262"/>
    </row>
    <row r="721" spans="1:3">
      <c r="C721" s="262"/>
    </row>
    <row r="722" spans="1:3">
      <c r="C722" s="262"/>
    </row>
    <row r="723" spans="1:3">
      <c r="C723" s="262"/>
    </row>
    <row r="724" spans="1:3">
      <c r="C724" s="262"/>
    </row>
    <row r="725" spans="1:3">
      <c r="C725" s="262"/>
    </row>
    <row r="726" spans="1:3">
      <c r="C726" s="262"/>
    </row>
    <row r="727" spans="1:3">
      <c r="C727" s="262"/>
    </row>
    <row r="728" spans="1:3">
      <c r="C728" s="262"/>
    </row>
    <row r="729" spans="1:3">
      <c r="C729" s="262"/>
    </row>
    <row r="730" spans="1:3">
      <c r="A730" s="265"/>
      <c r="B730" s="264"/>
      <c r="C730" s="263"/>
    </row>
    <row r="731" spans="1:3">
      <c r="A731" s="265"/>
      <c r="B731" s="264"/>
      <c r="C731" s="263"/>
    </row>
    <row r="732" spans="1:3">
      <c r="A732" s="265"/>
      <c r="B732" s="264"/>
      <c r="C732" s="263"/>
    </row>
    <row r="733" spans="1:3">
      <c r="A733" s="265"/>
      <c r="B733" s="264"/>
      <c r="C733" s="263"/>
    </row>
    <row r="734" spans="1:3">
      <c r="A734" s="265"/>
      <c r="B734" s="264"/>
      <c r="C734" s="263"/>
    </row>
    <row r="735" spans="1:3">
      <c r="A735" s="265"/>
      <c r="B735" s="264"/>
      <c r="C735" s="263"/>
    </row>
    <row r="736" spans="1:3">
      <c r="A736" s="265"/>
      <c r="B736" s="264"/>
      <c r="C736" s="263"/>
    </row>
    <row r="737" spans="1:3">
      <c r="A737" s="265"/>
      <c r="B737" s="264"/>
      <c r="C737" s="263"/>
    </row>
    <row r="738" spans="1:3">
      <c r="A738" s="265"/>
      <c r="B738" s="264"/>
      <c r="C738" s="263"/>
    </row>
    <row r="739" spans="1:3">
      <c r="A739" s="265"/>
      <c r="B739" s="264"/>
      <c r="C739" s="263"/>
    </row>
    <row r="740" spans="1:3">
      <c r="A740" s="265"/>
      <c r="B740" s="264"/>
      <c r="C740" s="263"/>
    </row>
    <row r="741" spans="1:3">
      <c r="A741" s="265"/>
      <c r="B741" s="264"/>
      <c r="C741" s="263"/>
    </row>
    <row r="742" spans="1:3">
      <c r="A742" s="265"/>
      <c r="B742" s="264"/>
      <c r="C742" s="263"/>
    </row>
    <row r="743" spans="1:3">
      <c r="A743" s="265"/>
      <c r="B743" s="264"/>
      <c r="C743" s="263"/>
    </row>
    <row r="744" spans="1:3">
      <c r="A744" s="265"/>
      <c r="B744" s="264"/>
      <c r="C744" s="263"/>
    </row>
    <row r="745" spans="1:3">
      <c r="A745" s="265"/>
      <c r="B745" s="264"/>
      <c r="C745" s="263"/>
    </row>
    <row r="746" spans="1:3">
      <c r="A746" s="265"/>
      <c r="B746" s="264"/>
      <c r="C746" s="263"/>
    </row>
    <row r="747" spans="1:3">
      <c r="A747" s="265"/>
      <c r="B747" s="264"/>
      <c r="C747" s="263"/>
    </row>
    <row r="748" spans="1:3">
      <c r="A748" s="265"/>
      <c r="B748" s="264"/>
      <c r="C748" s="263"/>
    </row>
    <row r="749" spans="1:3">
      <c r="A749" s="265"/>
      <c r="B749" s="264"/>
      <c r="C749" s="263"/>
    </row>
    <row r="750" spans="1:3">
      <c r="A750" s="265"/>
      <c r="B750" s="264"/>
      <c r="C750" s="263"/>
    </row>
    <row r="751" spans="1:3">
      <c r="A751" s="265"/>
      <c r="B751" s="264"/>
      <c r="C751" s="263"/>
    </row>
    <row r="752" spans="1:3">
      <c r="A752" s="265"/>
      <c r="B752" s="264"/>
      <c r="C752" s="263"/>
    </row>
    <row r="753" spans="1:3">
      <c r="A753" s="265"/>
      <c r="B753" s="264"/>
      <c r="C753" s="263"/>
    </row>
    <row r="754" spans="1:3">
      <c r="A754" s="265"/>
      <c r="B754" s="264"/>
      <c r="C754" s="263"/>
    </row>
    <row r="755" spans="1:3">
      <c r="A755" s="265"/>
      <c r="B755" s="264"/>
      <c r="C755" s="263"/>
    </row>
    <row r="756" spans="1:3">
      <c r="A756" s="265"/>
      <c r="B756" s="264"/>
      <c r="C756" s="263"/>
    </row>
    <row r="757" spans="1:3">
      <c r="A757" s="265"/>
      <c r="B757" s="264"/>
      <c r="C757" s="263"/>
    </row>
    <row r="758" spans="1:3">
      <c r="A758" s="265"/>
      <c r="B758" s="264"/>
      <c r="C758" s="263"/>
    </row>
    <row r="759" spans="1:3">
      <c r="A759" s="265"/>
      <c r="B759" s="264"/>
      <c r="C759" s="263"/>
    </row>
    <row r="760" spans="1:3">
      <c r="A760" s="265"/>
      <c r="B760" s="264"/>
      <c r="C760" s="263"/>
    </row>
    <row r="761" spans="1:3">
      <c r="A761" s="265"/>
      <c r="B761" s="264"/>
      <c r="C761" s="263"/>
    </row>
    <row r="762" spans="1:3">
      <c r="A762" s="265"/>
      <c r="B762" s="264"/>
      <c r="C762" s="263"/>
    </row>
    <row r="763" spans="1:3">
      <c r="A763" s="265"/>
      <c r="B763" s="264"/>
      <c r="C763" s="263"/>
    </row>
    <row r="764" spans="1:3">
      <c r="A764" s="265"/>
      <c r="B764" s="264"/>
      <c r="C764" s="263"/>
    </row>
    <row r="765" spans="1:3">
      <c r="A765" s="265"/>
      <c r="B765" s="264"/>
      <c r="C765" s="263"/>
    </row>
    <row r="766" spans="1:3">
      <c r="A766" s="265"/>
      <c r="B766" s="264"/>
      <c r="C766" s="263"/>
    </row>
    <row r="767" spans="1:3">
      <c r="A767" s="265"/>
      <c r="B767" s="264"/>
      <c r="C767" s="263"/>
    </row>
    <row r="768" spans="1:3">
      <c r="A768" s="265"/>
      <c r="B768" s="264"/>
      <c r="C768" s="263"/>
    </row>
    <row r="769" spans="1:3">
      <c r="A769" s="265"/>
      <c r="B769" s="264"/>
      <c r="C769" s="263"/>
    </row>
    <row r="770" spans="1:3">
      <c r="A770" s="265"/>
      <c r="B770" s="264"/>
      <c r="C770" s="263"/>
    </row>
    <row r="771" spans="1:3">
      <c r="A771" s="265"/>
      <c r="B771" s="264"/>
      <c r="C771" s="263"/>
    </row>
    <row r="772" spans="1:3">
      <c r="A772" s="265"/>
      <c r="B772" s="264"/>
      <c r="C772" s="263"/>
    </row>
    <row r="773" spans="1:3">
      <c r="A773" s="265"/>
      <c r="B773" s="264"/>
      <c r="C773" s="263"/>
    </row>
    <row r="774" spans="1:3">
      <c r="A774" s="265"/>
      <c r="B774" s="264"/>
      <c r="C774" s="263"/>
    </row>
    <row r="775" spans="1:3">
      <c r="A775" s="265"/>
      <c r="B775" s="264"/>
      <c r="C775" s="263"/>
    </row>
    <row r="776" spans="1:3">
      <c r="A776" s="265"/>
      <c r="B776" s="264"/>
      <c r="C776" s="263"/>
    </row>
    <row r="777" spans="1:3">
      <c r="A777" s="265"/>
      <c r="B777" s="264"/>
      <c r="C777" s="263"/>
    </row>
    <row r="778" spans="1:3">
      <c r="A778" s="265"/>
      <c r="B778" s="264"/>
      <c r="C778" s="263"/>
    </row>
    <row r="779" spans="1:3">
      <c r="A779" s="265"/>
      <c r="B779" s="264"/>
      <c r="C779" s="263"/>
    </row>
    <row r="780" spans="1:3">
      <c r="A780" s="265"/>
      <c r="B780" s="264"/>
      <c r="C780" s="263"/>
    </row>
    <row r="781" spans="1:3">
      <c r="A781" s="265"/>
      <c r="B781" s="264"/>
      <c r="C781" s="263"/>
    </row>
    <row r="782" spans="1:3">
      <c r="A782" s="265"/>
      <c r="B782" s="264"/>
      <c r="C782" s="263"/>
    </row>
    <row r="783" spans="1:3">
      <c r="A783" s="265"/>
      <c r="B783" s="264"/>
      <c r="C783" s="263"/>
    </row>
    <row r="784" spans="1:3">
      <c r="A784" s="265"/>
      <c r="B784" s="264"/>
      <c r="C784" s="263"/>
    </row>
    <row r="785" spans="1:3">
      <c r="A785" s="265"/>
      <c r="B785" s="264"/>
      <c r="C785" s="263"/>
    </row>
    <row r="786" spans="1:3">
      <c r="A786" s="265"/>
      <c r="B786" s="264"/>
      <c r="C786" s="263"/>
    </row>
    <row r="787" spans="1:3">
      <c r="A787" s="265"/>
      <c r="B787" s="264"/>
      <c r="C787" s="263"/>
    </row>
    <row r="788" spans="1:3">
      <c r="A788" s="265"/>
      <c r="B788" s="264"/>
      <c r="C788" s="263"/>
    </row>
    <row r="789" spans="1:3">
      <c r="A789" s="265"/>
      <c r="B789" s="264"/>
      <c r="C789" s="263"/>
    </row>
    <row r="790" spans="1:3">
      <c r="C790" s="262"/>
    </row>
    <row r="791" spans="1:3">
      <c r="C791" s="262"/>
    </row>
    <row r="792" spans="1:3">
      <c r="C792" s="262"/>
    </row>
    <row r="793" spans="1:3">
      <c r="C793" s="262"/>
    </row>
    <row r="794" spans="1:3">
      <c r="C794" s="262"/>
    </row>
    <row r="795" spans="1:3">
      <c r="C795" s="262"/>
    </row>
    <row r="796" spans="1:3">
      <c r="C796" s="262"/>
    </row>
    <row r="797" spans="1:3">
      <c r="C797" s="262"/>
    </row>
    <row r="798" spans="1:3">
      <c r="C798" s="262"/>
    </row>
    <row r="799" spans="1:3">
      <c r="C799" s="262"/>
    </row>
    <row r="800" spans="1:3">
      <c r="C800" s="262"/>
    </row>
    <row r="801" spans="1:3">
      <c r="A801" s="265"/>
      <c r="B801" s="264"/>
      <c r="C801" s="263"/>
    </row>
    <row r="802" spans="1:3">
      <c r="A802" s="265"/>
      <c r="B802" s="264"/>
      <c r="C802" s="263"/>
    </row>
    <row r="803" spans="1:3">
      <c r="A803" s="265"/>
      <c r="B803" s="264"/>
      <c r="C803" s="263"/>
    </row>
    <row r="804" spans="1:3">
      <c r="A804" s="265"/>
      <c r="B804" s="264"/>
      <c r="C804" s="263"/>
    </row>
    <row r="805" spans="1:3">
      <c r="A805" s="265"/>
      <c r="B805" s="264"/>
      <c r="C805" s="263"/>
    </row>
    <row r="806" spans="1:3">
      <c r="A806" s="265"/>
      <c r="B806" s="264"/>
      <c r="C806" s="263"/>
    </row>
    <row r="807" spans="1:3">
      <c r="A807" s="265"/>
      <c r="B807" s="264"/>
      <c r="C807" s="263"/>
    </row>
    <row r="808" spans="1:3">
      <c r="A808" s="265"/>
      <c r="B808" s="264"/>
      <c r="C808" s="263"/>
    </row>
    <row r="809" spans="1:3">
      <c r="A809" s="265"/>
      <c r="B809" s="264"/>
      <c r="C809" s="263"/>
    </row>
    <row r="810" spans="1:3">
      <c r="A810" s="265"/>
      <c r="B810" s="264"/>
      <c r="C810" s="263"/>
    </row>
    <row r="811" spans="1:3">
      <c r="A811" s="265"/>
      <c r="B811" s="264"/>
      <c r="C811" s="263"/>
    </row>
    <row r="812" spans="1:3">
      <c r="A812" s="265"/>
      <c r="B812" s="264"/>
      <c r="C812" s="263"/>
    </row>
    <row r="813" spans="1:3">
      <c r="A813" s="265"/>
      <c r="B813" s="264"/>
      <c r="C813" s="263"/>
    </row>
    <row r="814" spans="1:3">
      <c r="A814" s="265"/>
      <c r="B814" s="264"/>
      <c r="C814" s="263"/>
    </row>
    <row r="815" spans="1:3">
      <c r="A815" s="265"/>
      <c r="B815" s="264"/>
      <c r="C815" s="263"/>
    </row>
    <row r="816" spans="1:3">
      <c r="A816" s="265"/>
      <c r="B816" s="264"/>
      <c r="C816" s="263"/>
    </row>
    <row r="817" spans="1:3">
      <c r="A817" s="265"/>
      <c r="B817" s="264"/>
      <c r="C817" s="263"/>
    </row>
    <row r="818" spans="1:3">
      <c r="A818" s="265"/>
      <c r="B818" s="264"/>
      <c r="C818" s="263"/>
    </row>
    <row r="819" spans="1:3">
      <c r="A819" s="265"/>
      <c r="B819" s="264"/>
      <c r="C819" s="263"/>
    </row>
    <row r="820" spans="1:3">
      <c r="A820" s="265"/>
      <c r="B820" s="264"/>
      <c r="C820" s="263"/>
    </row>
    <row r="821" spans="1:3">
      <c r="A821" s="265"/>
      <c r="B821" s="264"/>
      <c r="C821" s="263"/>
    </row>
    <row r="822" spans="1:3">
      <c r="A822" s="265"/>
      <c r="B822" s="264"/>
      <c r="C822" s="263"/>
    </row>
    <row r="823" spans="1:3">
      <c r="A823" s="265"/>
      <c r="B823" s="264"/>
      <c r="C823" s="263"/>
    </row>
    <row r="824" spans="1:3">
      <c r="A824" s="265"/>
      <c r="B824" s="264"/>
      <c r="C824" s="263"/>
    </row>
    <row r="825" spans="1:3">
      <c r="A825" s="265"/>
      <c r="B825" s="264"/>
      <c r="C825" s="263"/>
    </row>
    <row r="826" spans="1:3">
      <c r="A826" s="265"/>
      <c r="B826" s="264"/>
      <c r="C826" s="263"/>
    </row>
    <row r="827" spans="1:3">
      <c r="A827" s="265"/>
      <c r="B827" s="264"/>
      <c r="C827" s="263"/>
    </row>
    <row r="828" spans="1:3">
      <c r="A828" s="265"/>
      <c r="B828" s="264"/>
      <c r="C828" s="263"/>
    </row>
    <row r="829" spans="1:3">
      <c r="A829" s="265"/>
      <c r="B829" s="264"/>
      <c r="C829" s="263"/>
    </row>
    <row r="830" spans="1:3">
      <c r="A830" s="265"/>
      <c r="B830" s="264"/>
      <c r="C830" s="263"/>
    </row>
    <row r="831" spans="1:3">
      <c r="A831" s="265"/>
      <c r="B831" s="264"/>
      <c r="C831" s="263"/>
    </row>
    <row r="832" spans="1:3">
      <c r="A832" s="265"/>
      <c r="B832" s="264"/>
      <c r="C832" s="263"/>
    </row>
    <row r="833" spans="1:3">
      <c r="A833" s="265"/>
      <c r="B833" s="264"/>
      <c r="C833" s="263"/>
    </row>
    <row r="834" spans="1:3">
      <c r="A834" s="265"/>
      <c r="B834" s="264"/>
      <c r="C834" s="263"/>
    </row>
    <row r="835" spans="1:3">
      <c r="A835" s="265"/>
      <c r="B835" s="264"/>
      <c r="C835" s="263"/>
    </row>
    <row r="836" spans="1:3">
      <c r="A836" s="265"/>
      <c r="B836" s="264"/>
      <c r="C836" s="263"/>
    </row>
    <row r="837" spans="1:3">
      <c r="A837" s="265"/>
      <c r="B837" s="264"/>
      <c r="C837" s="263"/>
    </row>
    <row r="838" spans="1:3">
      <c r="A838" s="265"/>
      <c r="B838" s="264"/>
      <c r="C838" s="263"/>
    </row>
    <row r="839" spans="1:3">
      <c r="A839" s="265"/>
      <c r="B839" s="264"/>
      <c r="C839" s="263"/>
    </row>
    <row r="840" spans="1:3">
      <c r="C840" s="262"/>
    </row>
    <row r="841" spans="1:3">
      <c r="C841" s="262"/>
    </row>
    <row r="842" spans="1:3">
      <c r="A842" s="265"/>
      <c r="B842" s="264"/>
      <c r="C842" s="263"/>
    </row>
    <row r="843" spans="1:3">
      <c r="A843" s="265"/>
      <c r="B843" s="264"/>
      <c r="C843" s="263"/>
    </row>
    <row r="844" spans="1:3">
      <c r="C844" s="262"/>
    </row>
    <row r="845" spans="1:3">
      <c r="C845" s="262"/>
    </row>
    <row r="846" spans="1:3">
      <c r="C846" s="262"/>
    </row>
    <row r="847" spans="1:3">
      <c r="C847" s="262"/>
    </row>
    <row r="848" spans="1:3">
      <c r="C848" s="262"/>
    </row>
    <row r="849" spans="3:3">
      <c r="C849" s="262"/>
    </row>
    <row r="850" spans="3:3">
      <c r="C850" s="262"/>
    </row>
    <row r="851" spans="3:3">
      <c r="C851" s="262"/>
    </row>
    <row r="852" spans="3:3">
      <c r="C852" s="262"/>
    </row>
    <row r="853" spans="3:3">
      <c r="C853" s="262"/>
    </row>
    <row r="854" spans="3:3">
      <c r="C854" s="262"/>
    </row>
    <row r="855" spans="3:3">
      <c r="C855" s="262"/>
    </row>
    <row r="856" spans="3:3">
      <c r="C856" s="262"/>
    </row>
    <row r="857" spans="3:3">
      <c r="C857" s="262"/>
    </row>
    <row r="858" spans="3:3">
      <c r="C858" s="262"/>
    </row>
    <row r="859" spans="3:3">
      <c r="C859" s="262"/>
    </row>
    <row r="860" spans="3:3">
      <c r="C860" s="262"/>
    </row>
  </sheetData>
  <sortState xmlns:xlrd2="http://schemas.microsoft.com/office/spreadsheetml/2017/richdata2" ref="A12:C103">
    <sortCondition ref="A12:A103"/>
  </sortState>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59"/>
  <sheetViews>
    <sheetView showGridLines="0" zoomScale="110" zoomScaleNormal="110" zoomScaleSheetLayoutView="130" workbookViewId="0">
      <pane ySplit="1" topLeftCell="A2" activePane="bottomLeft" state="frozen"/>
      <selection activeCell="C5" sqref="C5"/>
      <selection pane="bottomLeft" activeCell="C5" sqref="C5"/>
    </sheetView>
  </sheetViews>
  <sheetFormatPr defaultColWidth="11.5546875" defaultRowHeight="10.199999999999999"/>
  <cols>
    <col min="1" max="1" width="7.1640625" style="83" bestFit="1" customWidth="1"/>
    <col min="2" max="2" width="81.1640625" style="82" customWidth="1"/>
    <col min="3" max="3" width="6.71875" style="81" customWidth="1"/>
    <col min="4" max="4" width="7" style="81" customWidth="1"/>
    <col min="5" max="5" width="42.83203125" style="80" customWidth="1"/>
    <col min="6" max="12" width="4.27734375" style="79" bestFit="1" customWidth="1"/>
    <col min="13" max="16" width="4.27734375" style="79" customWidth="1"/>
    <col min="17" max="27" width="4.27734375" style="79" bestFit="1" customWidth="1"/>
    <col min="28" max="16384" width="11.5546875" style="79"/>
  </cols>
  <sheetData>
    <row r="1" spans="1:27" ht="10.5">
      <c r="A1" s="130" t="s">
        <v>6</v>
      </c>
      <c r="B1" s="129" t="s">
        <v>8</v>
      </c>
      <c r="C1" s="128" t="s">
        <v>261</v>
      </c>
      <c r="D1" s="128" t="s">
        <v>260</v>
      </c>
      <c r="E1" s="127" t="s">
        <v>2</v>
      </c>
      <c r="F1" s="126"/>
      <c r="G1" s="126"/>
      <c r="H1" s="126"/>
      <c r="I1" s="126"/>
      <c r="J1" s="126"/>
      <c r="K1" s="126"/>
      <c r="L1" s="126"/>
      <c r="M1" s="126"/>
      <c r="N1" s="126"/>
      <c r="O1" s="126"/>
      <c r="P1" s="126"/>
      <c r="Q1" s="126"/>
      <c r="R1" s="126"/>
      <c r="S1" s="126"/>
      <c r="T1" s="126"/>
      <c r="U1" s="126"/>
      <c r="V1" s="126"/>
      <c r="W1" s="126"/>
      <c r="X1" s="126"/>
      <c r="Y1" s="126"/>
      <c r="Z1" s="126"/>
      <c r="AA1" s="126"/>
    </row>
    <row r="2" spans="1:27" ht="10.5">
      <c r="A2" s="94" t="s">
        <v>259</v>
      </c>
      <c r="B2" s="88" t="s">
        <v>258</v>
      </c>
      <c r="C2" s="87"/>
      <c r="D2" s="86"/>
      <c r="E2" s="125"/>
      <c r="F2" s="84"/>
      <c r="G2" s="84"/>
      <c r="H2" s="84"/>
      <c r="I2" s="84"/>
      <c r="J2" s="84"/>
      <c r="K2" s="84"/>
      <c r="L2" s="84"/>
      <c r="M2" s="84"/>
      <c r="N2" s="84"/>
      <c r="O2" s="84"/>
      <c r="P2" s="84"/>
      <c r="Q2" s="84"/>
      <c r="R2" s="84"/>
      <c r="S2" s="84"/>
      <c r="T2" s="84"/>
      <c r="U2" s="84"/>
      <c r="V2" s="84"/>
      <c r="W2" s="84"/>
      <c r="X2" s="84"/>
      <c r="Y2" s="84"/>
      <c r="Z2" s="84"/>
      <c r="AA2" s="84"/>
    </row>
    <row r="3" spans="1:27" ht="30.9">
      <c r="A3" s="114">
        <v>1.1000000000000001</v>
      </c>
      <c r="B3" s="92" t="s">
        <v>257</v>
      </c>
      <c r="C3" s="106" t="s">
        <v>12</v>
      </c>
      <c r="D3" s="106"/>
      <c r="E3" s="90"/>
      <c r="F3" s="107"/>
      <c r="G3" s="107"/>
      <c r="H3" s="107"/>
      <c r="I3" s="107"/>
      <c r="J3" s="107"/>
      <c r="K3" s="107"/>
      <c r="L3" s="107"/>
      <c r="M3" s="107"/>
      <c r="N3" s="107"/>
      <c r="O3" s="107"/>
      <c r="P3" s="107"/>
      <c r="Q3" s="107"/>
      <c r="R3" s="107"/>
      <c r="S3" s="107"/>
      <c r="T3" s="107"/>
      <c r="U3" s="107"/>
      <c r="V3" s="107"/>
      <c r="W3" s="107"/>
      <c r="X3" s="107"/>
      <c r="Y3" s="107"/>
      <c r="Z3" s="107"/>
      <c r="AA3" s="107"/>
    </row>
    <row r="4" spans="1:27" ht="20.7">
      <c r="A4" s="120">
        <v>1.2</v>
      </c>
      <c r="B4" s="104" t="s">
        <v>256</v>
      </c>
      <c r="C4" s="119" t="s">
        <v>12</v>
      </c>
      <c r="D4" s="119"/>
      <c r="E4" s="102" t="s">
        <v>255</v>
      </c>
      <c r="F4" s="107"/>
      <c r="G4" s="107"/>
      <c r="H4" s="107"/>
      <c r="I4" s="107"/>
      <c r="J4" s="107"/>
      <c r="K4" s="107"/>
      <c r="L4" s="107"/>
      <c r="M4" s="107"/>
      <c r="N4" s="107"/>
      <c r="O4" s="107"/>
      <c r="P4" s="107"/>
      <c r="Q4" s="107"/>
      <c r="R4" s="107"/>
      <c r="S4" s="107"/>
      <c r="T4" s="107"/>
      <c r="U4" s="107"/>
      <c r="V4" s="107"/>
      <c r="W4" s="107"/>
      <c r="X4" s="107"/>
      <c r="Y4" s="107"/>
      <c r="Z4" s="107"/>
      <c r="AA4" s="107"/>
    </row>
    <row r="5" spans="1:27">
      <c r="A5" s="116"/>
      <c r="B5" s="124" t="s">
        <v>254</v>
      </c>
      <c r="C5" s="117" t="s">
        <v>12</v>
      </c>
      <c r="D5" s="117"/>
      <c r="E5" s="97"/>
      <c r="F5" s="107"/>
      <c r="G5" s="107"/>
      <c r="H5" s="107"/>
      <c r="I5" s="107"/>
      <c r="J5" s="107"/>
      <c r="K5" s="107"/>
      <c r="L5" s="107"/>
      <c r="M5" s="107"/>
      <c r="N5" s="107"/>
      <c r="O5" s="107"/>
      <c r="P5" s="107"/>
      <c r="Q5" s="107"/>
      <c r="R5" s="107"/>
      <c r="S5" s="107"/>
      <c r="T5" s="107"/>
      <c r="U5" s="107"/>
      <c r="V5" s="107"/>
      <c r="W5" s="107"/>
      <c r="X5" s="107"/>
      <c r="Y5" s="107"/>
      <c r="Z5" s="107"/>
      <c r="AA5" s="107"/>
    </row>
    <row r="6" spans="1:27" ht="52.2">
      <c r="A6" s="118">
        <v>1.3</v>
      </c>
      <c r="B6" s="123" t="s">
        <v>253</v>
      </c>
      <c r="C6" s="107" t="s">
        <v>12</v>
      </c>
      <c r="D6" s="107"/>
      <c r="E6" s="95"/>
      <c r="F6" s="107"/>
      <c r="G6" s="107"/>
      <c r="H6" s="107"/>
      <c r="I6" s="107"/>
      <c r="J6" s="107"/>
      <c r="K6" s="107"/>
      <c r="L6" s="107"/>
      <c r="M6" s="107"/>
      <c r="N6" s="107"/>
      <c r="O6" s="107"/>
      <c r="P6" s="107"/>
      <c r="Q6" s="107"/>
      <c r="R6" s="107"/>
      <c r="S6" s="107"/>
      <c r="T6" s="107"/>
      <c r="U6" s="107"/>
      <c r="V6" s="107"/>
      <c r="W6" s="107"/>
      <c r="X6" s="107"/>
      <c r="Y6" s="107"/>
      <c r="Z6" s="107"/>
      <c r="AA6" s="107"/>
    </row>
    <row r="7" spans="1:27" ht="20.399999999999999">
      <c r="A7" s="118"/>
      <c r="B7" s="101" t="s">
        <v>252</v>
      </c>
      <c r="C7" s="107" t="s">
        <v>12</v>
      </c>
      <c r="D7" s="107"/>
      <c r="E7" s="95" t="s">
        <v>251</v>
      </c>
      <c r="F7" s="107"/>
      <c r="G7" s="107"/>
      <c r="H7" s="107"/>
      <c r="I7" s="107"/>
      <c r="J7" s="107"/>
      <c r="K7" s="107"/>
      <c r="L7" s="107"/>
      <c r="M7" s="107"/>
      <c r="N7" s="107"/>
      <c r="O7" s="107"/>
      <c r="P7" s="107"/>
      <c r="Q7" s="107"/>
      <c r="R7" s="107"/>
      <c r="S7" s="107"/>
      <c r="T7" s="107"/>
      <c r="U7" s="107"/>
      <c r="V7" s="107"/>
      <c r="W7" s="107"/>
      <c r="X7" s="107"/>
      <c r="Y7" s="107"/>
      <c r="Z7" s="107"/>
      <c r="AA7" s="107"/>
    </row>
    <row r="8" spans="1:27">
      <c r="A8" s="118"/>
      <c r="B8" s="122" t="s">
        <v>250</v>
      </c>
      <c r="C8" s="107" t="s">
        <v>12</v>
      </c>
      <c r="D8" s="107"/>
      <c r="E8" s="95"/>
      <c r="F8" s="107"/>
      <c r="G8" s="107"/>
      <c r="H8" s="107"/>
      <c r="I8" s="107"/>
      <c r="J8" s="107"/>
      <c r="K8" s="107"/>
      <c r="L8" s="107"/>
      <c r="M8" s="107"/>
      <c r="N8" s="107"/>
      <c r="O8" s="107"/>
      <c r="P8" s="107"/>
      <c r="Q8" s="107"/>
      <c r="R8" s="107"/>
      <c r="S8" s="107"/>
      <c r="T8" s="107"/>
      <c r="U8" s="107"/>
      <c r="V8" s="107"/>
      <c r="W8" s="107"/>
      <c r="X8" s="107"/>
      <c r="Y8" s="107"/>
      <c r="Z8" s="107"/>
      <c r="AA8" s="107"/>
    </row>
    <row r="9" spans="1:27" ht="20.399999999999999">
      <c r="A9" s="118"/>
      <c r="B9" s="101" t="s">
        <v>249</v>
      </c>
      <c r="C9" s="107" t="s">
        <v>12</v>
      </c>
      <c r="D9" s="107"/>
      <c r="E9" s="95"/>
      <c r="F9" s="121"/>
      <c r="G9" s="107"/>
      <c r="H9" s="107"/>
      <c r="I9" s="107"/>
      <c r="J9" s="107"/>
      <c r="K9" s="107"/>
      <c r="L9" s="107"/>
      <c r="M9" s="107"/>
      <c r="N9" s="107"/>
      <c r="O9" s="107"/>
      <c r="P9" s="107"/>
      <c r="Q9" s="107"/>
      <c r="R9" s="107"/>
      <c r="S9" s="107"/>
      <c r="T9" s="107"/>
      <c r="U9" s="107"/>
      <c r="V9" s="107"/>
      <c r="W9" s="107"/>
      <c r="X9" s="107"/>
      <c r="Y9" s="107"/>
      <c r="Z9" s="107"/>
      <c r="AA9" s="107"/>
    </row>
    <row r="10" spans="1:27" ht="20.399999999999999">
      <c r="A10" s="118"/>
      <c r="B10" s="101" t="s">
        <v>248</v>
      </c>
      <c r="C10" s="107" t="s">
        <v>12</v>
      </c>
      <c r="D10" s="113"/>
      <c r="E10" s="112"/>
      <c r="F10" s="109"/>
      <c r="G10" s="109"/>
      <c r="H10" s="109"/>
      <c r="I10" s="109"/>
      <c r="J10" s="109"/>
      <c r="K10" s="109"/>
      <c r="L10" s="109"/>
      <c r="M10" s="109"/>
      <c r="N10" s="109"/>
      <c r="O10" s="109"/>
      <c r="P10" s="109"/>
      <c r="Q10" s="109"/>
      <c r="R10" s="109"/>
      <c r="S10" s="109"/>
      <c r="T10" s="109"/>
      <c r="U10" s="109"/>
      <c r="V10" s="109"/>
      <c r="W10" s="109"/>
      <c r="X10" s="109"/>
      <c r="Y10" s="109"/>
      <c r="Z10" s="109"/>
      <c r="AA10" s="109"/>
    </row>
    <row r="11" spans="1:27">
      <c r="A11" s="118"/>
      <c r="B11" s="101" t="s">
        <v>247</v>
      </c>
      <c r="C11" s="107" t="s">
        <v>12</v>
      </c>
      <c r="D11" s="107"/>
      <c r="E11" s="95"/>
      <c r="F11" s="107"/>
      <c r="G11" s="107"/>
      <c r="H11" s="107"/>
      <c r="I11" s="121"/>
      <c r="J11" s="107"/>
      <c r="K11" s="107"/>
      <c r="L11" s="107"/>
      <c r="M11" s="107"/>
      <c r="N11" s="107"/>
      <c r="O11" s="107"/>
      <c r="P11" s="107"/>
      <c r="Q11" s="107"/>
      <c r="R11" s="107"/>
      <c r="S11" s="107"/>
      <c r="T11" s="107"/>
      <c r="U11" s="107"/>
      <c r="V11" s="107"/>
      <c r="W11" s="107"/>
      <c r="X11" s="107"/>
      <c r="Y11" s="107"/>
      <c r="Z11" s="107"/>
      <c r="AA11" s="107"/>
    </row>
    <row r="12" spans="1:27">
      <c r="A12" s="118"/>
      <c r="B12" s="101" t="s">
        <v>246</v>
      </c>
      <c r="C12" s="107" t="s">
        <v>12</v>
      </c>
      <c r="D12" s="107"/>
      <c r="E12" s="95"/>
      <c r="F12" s="107"/>
      <c r="G12" s="107"/>
      <c r="H12" s="107"/>
      <c r="I12" s="107"/>
      <c r="J12" s="107"/>
      <c r="K12" s="107"/>
      <c r="L12" s="107"/>
      <c r="M12" s="107"/>
      <c r="N12" s="107"/>
      <c r="O12" s="107"/>
      <c r="P12" s="107"/>
      <c r="Q12" s="107"/>
      <c r="R12" s="107"/>
      <c r="S12" s="107"/>
      <c r="T12" s="107"/>
      <c r="U12" s="107"/>
      <c r="V12" s="107"/>
      <c r="W12" s="107"/>
      <c r="X12" s="107"/>
      <c r="Y12" s="107"/>
      <c r="Z12" s="107"/>
      <c r="AA12" s="107"/>
    </row>
    <row r="13" spans="1:27" ht="20.399999999999999">
      <c r="A13" s="116"/>
      <c r="B13" s="99" t="s">
        <v>245</v>
      </c>
      <c r="C13" s="117" t="s">
        <v>12</v>
      </c>
      <c r="D13" s="117"/>
      <c r="E13" s="9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ht="82.2">
      <c r="A14" s="120">
        <v>1.4</v>
      </c>
      <c r="B14" s="104" t="s">
        <v>244</v>
      </c>
      <c r="C14" s="119" t="s">
        <v>12</v>
      </c>
      <c r="D14" s="119"/>
      <c r="E14" s="102" t="s">
        <v>243</v>
      </c>
      <c r="F14" s="107"/>
      <c r="G14" s="107"/>
      <c r="H14" s="107"/>
      <c r="I14" s="107"/>
      <c r="J14" s="107"/>
      <c r="K14" s="107"/>
      <c r="L14" s="107"/>
      <c r="M14" s="107"/>
      <c r="N14" s="107"/>
      <c r="O14" s="107"/>
      <c r="P14" s="107"/>
      <c r="Q14" s="107"/>
      <c r="R14" s="107"/>
      <c r="S14" s="107"/>
      <c r="T14" s="107"/>
      <c r="U14" s="107"/>
      <c r="V14" s="107"/>
      <c r="W14" s="107"/>
      <c r="X14" s="107"/>
      <c r="Y14" s="107"/>
      <c r="Z14" s="107"/>
      <c r="AA14" s="107"/>
    </row>
    <row r="15" spans="1:27" ht="30.6">
      <c r="A15" s="118"/>
      <c r="B15" s="101" t="s">
        <v>242</v>
      </c>
      <c r="C15" s="107" t="s">
        <v>12</v>
      </c>
      <c r="D15" s="107"/>
      <c r="E15" s="95"/>
      <c r="F15" s="107"/>
      <c r="G15" s="108"/>
      <c r="H15" s="107"/>
      <c r="I15" s="107"/>
      <c r="J15" s="107"/>
      <c r="K15" s="107"/>
      <c r="L15" s="107"/>
      <c r="M15" s="107"/>
      <c r="N15" s="107"/>
      <c r="O15" s="107"/>
      <c r="P15" s="107"/>
      <c r="Q15" s="107"/>
      <c r="R15" s="107"/>
      <c r="S15" s="107"/>
      <c r="T15" s="107"/>
      <c r="U15" s="107"/>
      <c r="V15" s="107"/>
      <c r="W15" s="107"/>
      <c r="X15" s="107"/>
      <c r="Y15" s="107"/>
      <c r="Z15" s="107"/>
      <c r="AA15" s="107"/>
    </row>
    <row r="16" spans="1:27" ht="20.399999999999999">
      <c r="A16" s="118"/>
      <c r="B16" s="101" t="s">
        <v>241</v>
      </c>
      <c r="C16" s="107" t="s">
        <v>12</v>
      </c>
      <c r="D16" s="107"/>
      <c r="E16" s="95" t="s">
        <v>240</v>
      </c>
      <c r="F16" s="107"/>
      <c r="G16" s="107"/>
      <c r="H16" s="107"/>
      <c r="I16" s="107"/>
      <c r="J16" s="107"/>
      <c r="K16" s="113"/>
      <c r="L16" s="107"/>
      <c r="M16" s="107"/>
      <c r="N16" s="107"/>
      <c r="O16" s="107"/>
      <c r="P16" s="107"/>
      <c r="Q16" s="107"/>
      <c r="R16" s="107"/>
      <c r="S16" s="107"/>
      <c r="T16" s="107"/>
      <c r="U16" s="107"/>
      <c r="V16" s="107"/>
      <c r="W16" s="107"/>
      <c r="X16" s="107"/>
      <c r="Y16" s="107"/>
      <c r="Z16" s="107"/>
      <c r="AA16" s="107"/>
    </row>
    <row r="17" spans="1:27" ht="20.399999999999999">
      <c r="A17" s="118"/>
      <c r="B17" s="101" t="s">
        <v>239</v>
      </c>
      <c r="C17" s="107" t="s">
        <v>12</v>
      </c>
      <c r="D17" s="107"/>
      <c r="E17" s="95" t="s">
        <v>238</v>
      </c>
      <c r="F17" s="107"/>
      <c r="G17" s="107"/>
      <c r="H17" s="107"/>
      <c r="I17" s="107"/>
      <c r="J17" s="107"/>
      <c r="K17" s="108"/>
      <c r="L17" s="107"/>
      <c r="M17" s="107"/>
      <c r="N17" s="107"/>
      <c r="O17" s="107"/>
      <c r="P17" s="107"/>
      <c r="Q17" s="107"/>
      <c r="R17" s="107"/>
      <c r="S17" s="107"/>
      <c r="T17" s="107"/>
      <c r="U17" s="107"/>
      <c r="V17" s="107"/>
      <c r="W17" s="107"/>
      <c r="X17" s="107"/>
      <c r="Y17" s="107"/>
      <c r="Z17" s="107"/>
      <c r="AA17" s="107"/>
    </row>
    <row r="18" spans="1:27" ht="20.399999999999999">
      <c r="A18" s="116"/>
      <c r="B18" s="99" t="s">
        <v>237</v>
      </c>
      <c r="C18" s="117" t="s">
        <v>12</v>
      </c>
      <c r="D18" s="117"/>
      <c r="E18" s="97"/>
      <c r="F18" s="107"/>
      <c r="G18" s="107"/>
      <c r="H18" s="107"/>
      <c r="I18" s="107"/>
      <c r="J18" s="107"/>
      <c r="K18" s="107"/>
      <c r="L18" s="107"/>
      <c r="M18" s="107"/>
      <c r="N18" s="107"/>
      <c r="O18" s="107"/>
      <c r="P18" s="107"/>
      <c r="Q18" s="107"/>
      <c r="R18" s="107"/>
      <c r="S18" s="107"/>
      <c r="T18" s="107"/>
      <c r="U18" s="107"/>
      <c r="V18" s="107"/>
      <c r="W18" s="107"/>
      <c r="X18" s="107"/>
      <c r="Y18" s="107"/>
      <c r="Z18" s="107"/>
      <c r="AA18" s="107"/>
    </row>
    <row r="19" spans="1:27" ht="20.399999999999999">
      <c r="A19" s="116">
        <v>1.5</v>
      </c>
      <c r="B19" s="92" t="s">
        <v>236</v>
      </c>
      <c r="C19" s="106" t="s">
        <v>12</v>
      </c>
      <c r="D19" s="106"/>
      <c r="E19" s="90"/>
      <c r="F19" s="107"/>
      <c r="G19" s="107"/>
      <c r="H19" s="107"/>
      <c r="I19" s="107"/>
      <c r="J19" s="107"/>
      <c r="K19" s="107"/>
      <c r="L19" s="107"/>
      <c r="M19" s="107"/>
      <c r="N19" s="107"/>
      <c r="O19" s="107"/>
      <c r="P19" s="107"/>
      <c r="Q19" s="107"/>
      <c r="R19" s="107"/>
      <c r="S19" s="107"/>
      <c r="T19" s="107"/>
      <c r="U19" s="107"/>
      <c r="V19" s="107"/>
      <c r="W19" s="107"/>
      <c r="X19" s="107"/>
      <c r="Y19" s="107"/>
      <c r="Z19" s="107"/>
      <c r="AA19" s="107"/>
    </row>
    <row r="20" spans="1:27" ht="21">
      <c r="A20" s="114">
        <v>1.6</v>
      </c>
      <c r="B20" s="115" t="s">
        <v>235</v>
      </c>
      <c r="C20" s="106" t="s">
        <v>12</v>
      </c>
      <c r="D20" s="106"/>
      <c r="E20" s="90" t="s">
        <v>23</v>
      </c>
      <c r="F20" s="107"/>
      <c r="G20" s="107"/>
      <c r="H20" s="107"/>
      <c r="I20" s="107"/>
      <c r="J20" s="107"/>
      <c r="K20" s="107"/>
      <c r="L20" s="107"/>
      <c r="M20" s="107"/>
      <c r="N20" s="107"/>
      <c r="O20" s="107"/>
      <c r="P20" s="107"/>
      <c r="Q20" s="107"/>
      <c r="R20" s="107"/>
      <c r="S20" s="107"/>
      <c r="T20" s="107"/>
      <c r="U20" s="107"/>
      <c r="V20" s="107"/>
      <c r="W20" s="107"/>
      <c r="X20" s="107"/>
      <c r="Y20" s="107"/>
      <c r="Z20" s="107"/>
      <c r="AA20" s="107"/>
    </row>
    <row r="21" spans="1:27" ht="41.4">
      <c r="A21" s="114">
        <v>1.7</v>
      </c>
      <c r="B21" s="92" t="s">
        <v>234</v>
      </c>
      <c r="C21" s="106" t="s">
        <v>12</v>
      </c>
      <c r="D21" s="111"/>
      <c r="E21" s="90" t="s">
        <v>233</v>
      </c>
      <c r="F21" s="109"/>
      <c r="G21" s="109"/>
      <c r="H21" s="109"/>
      <c r="I21" s="109"/>
      <c r="J21" s="109"/>
      <c r="K21" s="109"/>
      <c r="L21" s="109"/>
      <c r="M21" s="109"/>
      <c r="N21" s="109"/>
      <c r="O21" s="109"/>
      <c r="P21" s="109"/>
      <c r="Q21" s="109"/>
      <c r="R21" s="109"/>
      <c r="S21" s="109"/>
      <c r="T21" s="109"/>
      <c r="U21" s="109"/>
      <c r="V21" s="109"/>
      <c r="W21" s="109"/>
      <c r="X21" s="109"/>
      <c r="Y21" s="109"/>
      <c r="Z21" s="109"/>
      <c r="AA21" s="109"/>
    </row>
    <row r="22" spans="1:27" ht="51.6">
      <c r="A22" s="114">
        <v>1.8</v>
      </c>
      <c r="B22" s="92" t="s">
        <v>232</v>
      </c>
      <c r="C22" s="106" t="s">
        <v>12</v>
      </c>
      <c r="D22" s="106"/>
      <c r="E22" s="90" t="s">
        <v>231</v>
      </c>
      <c r="F22" s="107"/>
      <c r="G22" s="107"/>
      <c r="H22" s="107"/>
      <c r="I22" s="107"/>
      <c r="J22" s="107"/>
      <c r="K22" s="107"/>
      <c r="L22" s="107"/>
      <c r="M22" s="107"/>
      <c r="N22" s="107"/>
      <c r="O22" s="108"/>
      <c r="P22" s="107"/>
      <c r="Q22" s="107"/>
      <c r="R22" s="107"/>
      <c r="S22" s="107"/>
      <c r="T22" s="107"/>
      <c r="U22" s="107"/>
      <c r="V22" s="107"/>
      <c r="W22" s="107"/>
      <c r="X22" s="107"/>
      <c r="Y22" s="107"/>
      <c r="Z22" s="107"/>
      <c r="AA22" s="107"/>
    </row>
    <row r="23" spans="1:27" ht="21">
      <c r="A23" s="114">
        <v>1.9</v>
      </c>
      <c r="B23" s="92" t="s">
        <v>230</v>
      </c>
      <c r="C23" s="106" t="s">
        <v>12</v>
      </c>
      <c r="D23" s="106"/>
      <c r="E23" s="90"/>
      <c r="F23" s="107"/>
      <c r="G23" s="107"/>
      <c r="H23" s="107"/>
      <c r="I23" s="107"/>
      <c r="J23" s="107"/>
      <c r="K23" s="107"/>
      <c r="L23" s="107"/>
      <c r="M23" s="107"/>
      <c r="N23" s="107"/>
      <c r="O23" s="107"/>
      <c r="P23" s="107"/>
      <c r="Q23" s="107"/>
      <c r="R23" s="107"/>
      <c r="S23" s="107"/>
      <c r="T23" s="107"/>
      <c r="U23" s="107"/>
      <c r="V23" s="107"/>
      <c r="W23" s="107"/>
      <c r="X23" s="107"/>
      <c r="Y23" s="107"/>
      <c r="Z23" s="107"/>
      <c r="AA23" s="107"/>
    </row>
    <row r="24" spans="1:27" ht="41.1">
      <c r="A24" s="114" t="s">
        <v>229</v>
      </c>
      <c r="B24" s="92" t="s">
        <v>228</v>
      </c>
      <c r="C24" s="106" t="s">
        <v>12</v>
      </c>
      <c r="D24" s="111"/>
      <c r="E24" s="110"/>
      <c r="F24" s="109"/>
      <c r="G24" s="109"/>
      <c r="H24" s="109"/>
      <c r="I24" s="109"/>
      <c r="J24" s="109"/>
      <c r="K24" s="109"/>
      <c r="L24" s="109"/>
      <c r="M24" s="109"/>
      <c r="N24" s="109"/>
      <c r="O24" s="109"/>
      <c r="P24" s="109"/>
      <c r="Q24" s="109"/>
      <c r="R24" s="109"/>
      <c r="S24" s="109"/>
      <c r="T24" s="109"/>
      <c r="U24" s="109"/>
      <c r="V24" s="109"/>
      <c r="W24" s="109"/>
      <c r="X24" s="109"/>
      <c r="Y24" s="109"/>
      <c r="Z24" s="109"/>
      <c r="AA24" s="109"/>
    </row>
    <row r="25" spans="1:27" ht="10.5">
      <c r="B25" s="96"/>
      <c r="C25" s="107"/>
      <c r="D25" s="113"/>
      <c r="E25" s="112"/>
      <c r="F25" s="109"/>
      <c r="G25" s="109"/>
      <c r="H25" s="109"/>
      <c r="I25" s="109"/>
      <c r="J25" s="109"/>
      <c r="K25" s="109"/>
      <c r="L25" s="109"/>
      <c r="M25" s="109"/>
      <c r="N25" s="109"/>
      <c r="O25" s="109"/>
      <c r="P25" s="109"/>
      <c r="Q25" s="109"/>
      <c r="R25" s="109"/>
      <c r="S25" s="109"/>
      <c r="T25" s="109"/>
      <c r="U25" s="109"/>
      <c r="V25" s="109"/>
      <c r="W25" s="109"/>
      <c r="X25" s="109"/>
      <c r="Y25" s="109"/>
      <c r="Z25" s="109"/>
      <c r="AA25" s="109"/>
    </row>
    <row r="26" spans="1:27" ht="10.5">
      <c r="A26" s="94" t="s">
        <v>227</v>
      </c>
      <c r="B26" s="88" t="s">
        <v>226</v>
      </c>
      <c r="C26" s="87"/>
      <c r="D26" s="86"/>
      <c r="E26" s="85"/>
      <c r="F26" s="84"/>
      <c r="G26" s="84"/>
      <c r="H26" s="84"/>
      <c r="I26" s="84"/>
      <c r="J26" s="84"/>
      <c r="K26" s="84"/>
      <c r="L26" s="84"/>
      <c r="M26" s="84"/>
      <c r="N26" s="84"/>
      <c r="O26" s="84"/>
      <c r="P26" s="84"/>
      <c r="Q26" s="84"/>
      <c r="R26" s="84"/>
      <c r="S26" s="84"/>
      <c r="T26" s="84"/>
      <c r="U26" s="84"/>
      <c r="V26" s="84"/>
      <c r="W26" s="84"/>
      <c r="X26" s="84"/>
      <c r="Y26" s="84"/>
      <c r="Z26" s="84"/>
      <c r="AA26" s="84"/>
    </row>
    <row r="27" spans="1:27" ht="40.799999999999997">
      <c r="A27" s="93">
        <v>2.1</v>
      </c>
      <c r="B27" s="92" t="s">
        <v>225</v>
      </c>
      <c r="C27" s="106" t="s">
        <v>12</v>
      </c>
      <c r="D27" s="106"/>
      <c r="E27" s="90" t="s">
        <v>224</v>
      </c>
      <c r="F27" s="107"/>
      <c r="G27" s="107"/>
      <c r="H27" s="107"/>
      <c r="I27" s="107"/>
      <c r="J27" s="107"/>
      <c r="K27" s="107"/>
      <c r="L27" s="107"/>
      <c r="M27" s="107"/>
      <c r="N27" s="107"/>
      <c r="O27" s="107"/>
      <c r="P27" s="107"/>
      <c r="Q27" s="107"/>
      <c r="R27" s="107"/>
      <c r="S27" s="107"/>
      <c r="T27" s="107"/>
      <c r="U27" s="107"/>
      <c r="V27" s="107"/>
      <c r="W27" s="107"/>
      <c r="X27" s="107"/>
      <c r="Y27" s="107"/>
      <c r="Z27" s="107"/>
      <c r="AA27" s="107"/>
    </row>
    <row r="28" spans="1:27" ht="40.799999999999997">
      <c r="A28" s="93">
        <v>2.2000000000000002</v>
      </c>
      <c r="B28" s="92" t="s">
        <v>223</v>
      </c>
      <c r="C28" s="106" t="s">
        <v>12</v>
      </c>
      <c r="D28" s="106"/>
      <c r="E28" s="90"/>
      <c r="F28" s="107"/>
      <c r="G28" s="107"/>
      <c r="H28" s="107"/>
      <c r="I28" s="107"/>
      <c r="J28" s="107"/>
      <c r="K28" s="107"/>
      <c r="L28" s="107"/>
      <c r="M28" s="107"/>
      <c r="N28" s="107"/>
      <c r="O28" s="107"/>
      <c r="P28" s="107"/>
      <c r="Q28" s="107"/>
      <c r="R28" s="107"/>
      <c r="S28" s="107"/>
      <c r="T28" s="107"/>
      <c r="U28" s="107"/>
      <c r="V28" s="107"/>
      <c r="W28" s="107"/>
      <c r="X28" s="107"/>
      <c r="Y28" s="107"/>
      <c r="Z28" s="107"/>
      <c r="AA28" s="107"/>
    </row>
    <row r="29" spans="1:27" ht="30.6">
      <c r="A29" s="93">
        <v>2.2999999999999998</v>
      </c>
      <c r="B29" s="92" t="s">
        <v>222</v>
      </c>
      <c r="C29" s="106" t="s">
        <v>12</v>
      </c>
      <c r="D29" s="111"/>
      <c r="E29" s="110"/>
      <c r="F29" s="109"/>
      <c r="G29" s="109"/>
      <c r="H29" s="109"/>
      <c r="I29" s="109"/>
      <c r="J29" s="109"/>
      <c r="K29" s="109"/>
      <c r="L29" s="109"/>
      <c r="M29" s="109"/>
      <c r="N29" s="109"/>
      <c r="O29" s="109"/>
      <c r="P29" s="109"/>
      <c r="Q29" s="109"/>
      <c r="R29" s="109"/>
      <c r="S29" s="109"/>
      <c r="T29" s="109"/>
      <c r="U29" s="109"/>
      <c r="V29" s="109"/>
      <c r="W29" s="109"/>
      <c r="X29" s="109"/>
      <c r="Y29" s="109"/>
      <c r="Z29" s="109"/>
      <c r="AA29" s="109"/>
    </row>
    <row r="30" spans="1:27" ht="61.2">
      <c r="A30" s="93">
        <v>2.4</v>
      </c>
      <c r="B30" s="92" t="s">
        <v>221</v>
      </c>
      <c r="C30" s="106" t="s">
        <v>12</v>
      </c>
      <c r="D30" s="106"/>
      <c r="E30" s="90" t="s">
        <v>220</v>
      </c>
      <c r="F30" s="107"/>
      <c r="G30" s="107"/>
      <c r="H30" s="107"/>
      <c r="I30" s="107"/>
      <c r="J30" s="107"/>
      <c r="K30" s="107"/>
      <c r="L30" s="107"/>
      <c r="M30" s="107"/>
      <c r="N30" s="107"/>
      <c r="O30" s="107"/>
      <c r="P30" s="107"/>
      <c r="Q30" s="107"/>
      <c r="R30" s="107"/>
      <c r="S30" s="107"/>
      <c r="T30" s="107"/>
      <c r="U30" s="107"/>
      <c r="V30" s="107"/>
      <c r="W30" s="107"/>
      <c r="X30" s="107"/>
      <c r="Y30" s="107"/>
      <c r="Z30" s="107"/>
      <c r="AA30" s="107"/>
    </row>
    <row r="31" spans="1:27" ht="71.400000000000006">
      <c r="A31" s="93">
        <v>2.5</v>
      </c>
      <c r="B31" s="92" t="s">
        <v>219</v>
      </c>
      <c r="C31" s="106" t="s">
        <v>12</v>
      </c>
      <c r="D31" s="106"/>
      <c r="E31" s="90"/>
      <c r="F31" s="107"/>
      <c r="G31" s="107"/>
      <c r="H31" s="107"/>
      <c r="I31" s="107"/>
      <c r="J31" s="107"/>
      <c r="K31" s="107"/>
      <c r="L31" s="107"/>
      <c r="M31" s="107"/>
      <c r="N31" s="107"/>
      <c r="O31" s="107"/>
      <c r="P31" s="107"/>
      <c r="Q31" s="107"/>
      <c r="R31" s="107"/>
      <c r="S31" s="107"/>
      <c r="T31" s="107"/>
      <c r="U31" s="108"/>
      <c r="V31" s="108"/>
      <c r="W31" s="107"/>
      <c r="X31" s="107"/>
      <c r="Y31" s="107"/>
      <c r="Z31" s="107"/>
      <c r="AA31" s="107"/>
    </row>
    <row r="32" spans="1:27" ht="51">
      <c r="A32" s="93">
        <v>2.6</v>
      </c>
      <c r="B32" s="92" t="s">
        <v>218</v>
      </c>
      <c r="C32" s="106" t="s">
        <v>12</v>
      </c>
      <c r="D32" s="106"/>
      <c r="E32" s="90"/>
      <c r="F32" s="107"/>
      <c r="G32" s="107"/>
      <c r="H32" s="107"/>
      <c r="I32" s="107"/>
      <c r="J32" s="107"/>
      <c r="K32" s="107"/>
      <c r="L32" s="107"/>
      <c r="M32" s="107"/>
      <c r="N32" s="107"/>
      <c r="O32" s="107"/>
      <c r="P32" s="107"/>
      <c r="Q32" s="107"/>
      <c r="R32" s="107"/>
      <c r="S32" s="107"/>
      <c r="T32" s="107"/>
      <c r="U32" s="107"/>
      <c r="V32" s="107"/>
      <c r="W32" s="107"/>
      <c r="X32" s="107"/>
      <c r="Y32" s="107"/>
      <c r="Z32" s="107"/>
      <c r="AA32" s="107"/>
    </row>
    <row r="33" spans="1:27">
      <c r="B33" s="96"/>
      <c r="C33" s="107"/>
      <c r="D33" s="107"/>
      <c r="E33" s="95"/>
      <c r="F33" s="107"/>
      <c r="G33" s="107"/>
      <c r="H33" s="107"/>
      <c r="I33" s="107"/>
      <c r="J33" s="107"/>
      <c r="K33" s="107"/>
      <c r="L33" s="107"/>
      <c r="M33" s="107"/>
      <c r="N33" s="107"/>
      <c r="O33" s="107"/>
      <c r="P33" s="107"/>
      <c r="Q33" s="107"/>
      <c r="R33" s="107"/>
      <c r="S33" s="107"/>
      <c r="T33" s="107"/>
      <c r="U33" s="107"/>
      <c r="V33" s="107"/>
      <c r="W33" s="107"/>
      <c r="X33" s="107"/>
      <c r="Y33" s="107"/>
      <c r="Z33" s="107"/>
      <c r="AA33" s="107"/>
    </row>
    <row r="34" spans="1:27" ht="10.5">
      <c r="A34" s="94" t="s">
        <v>217</v>
      </c>
      <c r="B34" s="88" t="s">
        <v>216</v>
      </c>
      <c r="C34" s="87"/>
      <c r="D34" s="86"/>
      <c r="E34" s="85"/>
      <c r="F34" s="84"/>
      <c r="G34" s="84"/>
      <c r="H34" s="84"/>
      <c r="I34" s="84"/>
      <c r="J34" s="84"/>
      <c r="K34" s="84"/>
      <c r="L34" s="84"/>
      <c r="M34" s="84"/>
      <c r="N34" s="84"/>
      <c r="O34" s="84"/>
      <c r="P34" s="84"/>
      <c r="Q34" s="84"/>
      <c r="R34" s="84"/>
      <c r="S34" s="84"/>
      <c r="T34" s="84"/>
      <c r="U34" s="84"/>
      <c r="V34" s="84"/>
      <c r="W34" s="84"/>
      <c r="X34" s="84"/>
      <c r="Y34" s="84"/>
      <c r="Z34" s="84"/>
      <c r="AA34" s="84"/>
    </row>
    <row r="35" spans="1:27">
      <c r="A35" s="93">
        <v>3.1</v>
      </c>
      <c r="B35" s="92" t="s">
        <v>215</v>
      </c>
      <c r="C35" s="91" t="s">
        <v>12</v>
      </c>
      <c r="D35" s="91"/>
      <c r="E35" s="90"/>
    </row>
    <row r="36" spans="1:27" ht="20.399999999999999">
      <c r="A36" s="93">
        <v>3.2</v>
      </c>
      <c r="B36" s="92" t="s">
        <v>214</v>
      </c>
      <c r="C36" s="106" t="s">
        <v>12</v>
      </c>
      <c r="D36" s="91"/>
      <c r="E36" s="90"/>
    </row>
    <row r="37" spans="1:27" ht="20.399999999999999">
      <c r="A37" s="93">
        <v>3.3</v>
      </c>
      <c r="B37" s="92" t="s">
        <v>213</v>
      </c>
      <c r="C37" s="106" t="s">
        <v>12</v>
      </c>
      <c r="D37" s="91"/>
      <c r="E37" s="90"/>
    </row>
    <row r="38" spans="1:27" ht="20.399999999999999">
      <c r="A38" s="93">
        <v>3.4</v>
      </c>
      <c r="B38" s="92" t="s">
        <v>212</v>
      </c>
      <c r="C38" s="106" t="s">
        <v>12</v>
      </c>
      <c r="D38" s="91"/>
      <c r="E38" s="90"/>
    </row>
    <row r="39" spans="1:27">
      <c r="B39" s="96"/>
      <c r="C39" s="107"/>
      <c r="E39" s="95"/>
    </row>
    <row r="40" spans="1:27" ht="10.5">
      <c r="A40" s="94" t="s">
        <v>211</v>
      </c>
      <c r="B40" s="88" t="s">
        <v>210</v>
      </c>
      <c r="C40" s="87"/>
      <c r="D40" s="86"/>
      <c r="E40" s="85"/>
      <c r="F40" s="84"/>
      <c r="G40" s="84"/>
      <c r="H40" s="84"/>
      <c r="I40" s="84"/>
      <c r="J40" s="84"/>
      <c r="K40" s="84"/>
      <c r="L40" s="84"/>
      <c r="M40" s="84"/>
      <c r="N40" s="84"/>
      <c r="O40" s="84"/>
      <c r="P40" s="84"/>
      <c r="Q40" s="84"/>
      <c r="R40" s="84"/>
      <c r="S40" s="84"/>
      <c r="T40" s="84"/>
      <c r="U40" s="84"/>
      <c r="V40" s="84"/>
      <c r="W40" s="84"/>
      <c r="X40" s="84"/>
      <c r="Y40" s="84"/>
      <c r="Z40" s="84"/>
      <c r="AA40" s="84"/>
    </row>
    <row r="41" spans="1:27" ht="20.399999999999999">
      <c r="A41" s="93">
        <v>4.0999999999999996</v>
      </c>
      <c r="B41" s="92" t="s">
        <v>209</v>
      </c>
      <c r="C41" s="106" t="s">
        <v>12</v>
      </c>
      <c r="D41" s="91"/>
      <c r="E41" s="90"/>
    </row>
    <row r="42" spans="1:27" ht="20.399999999999999">
      <c r="A42" s="93">
        <v>4.2</v>
      </c>
      <c r="B42" s="92" t="s">
        <v>208</v>
      </c>
      <c r="C42" s="91" t="s">
        <v>12</v>
      </c>
      <c r="D42" s="91"/>
      <c r="E42" s="90"/>
    </row>
    <row r="43" spans="1:27">
      <c r="A43" s="105">
        <v>4.3</v>
      </c>
      <c r="B43" s="104" t="s">
        <v>207</v>
      </c>
      <c r="C43" s="103" t="s">
        <v>12</v>
      </c>
      <c r="D43" s="103"/>
      <c r="E43" s="102"/>
    </row>
    <row r="44" spans="1:27" ht="20.399999999999999">
      <c r="B44" s="101" t="s">
        <v>206</v>
      </c>
      <c r="C44" s="81" t="s">
        <v>12</v>
      </c>
      <c r="E44" s="95"/>
    </row>
    <row r="45" spans="1:27" ht="20.399999999999999">
      <c r="B45" s="101" t="s">
        <v>205</v>
      </c>
      <c r="C45" s="81" t="s">
        <v>12</v>
      </c>
      <c r="E45" s="95"/>
    </row>
    <row r="46" spans="1:27" ht="30.6">
      <c r="B46" s="101" t="s">
        <v>204</v>
      </c>
      <c r="C46" s="81" t="s">
        <v>12</v>
      </c>
      <c r="E46" s="95"/>
    </row>
    <row r="47" spans="1:27" ht="20.399999999999999">
      <c r="B47" s="101" t="s">
        <v>203</v>
      </c>
      <c r="C47" s="81" t="s">
        <v>12</v>
      </c>
      <c r="E47" s="95"/>
    </row>
    <row r="48" spans="1:27" ht="51">
      <c r="B48" s="101" t="s">
        <v>202</v>
      </c>
      <c r="C48" s="81" t="s">
        <v>12</v>
      </c>
      <c r="E48" s="95"/>
    </row>
    <row r="49" spans="1:27" ht="40.799999999999997">
      <c r="A49" s="100"/>
      <c r="B49" s="99" t="s">
        <v>201</v>
      </c>
      <c r="C49" s="98" t="s">
        <v>12</v>
      </c>
      <c r="D49" s="98"/>
      <c r="E49" s="97" t="s">
        <v>200</v>
      </c>
    </row>
    <row r="50" spans="1:27" ht="51">
      <c r="A50" s="93">
        <v>4.4000000000000004</v>
      </c>
      <c r="B50" s="92" t="s">
        <v>199</v>
      </c>
      <c r="C50" s="91" t="s">
        <v>198</v>
      </c>
      <c r="D50" s="91" t="s">
        <v>197</v>
      </c>
      <c r="E50" s="90" t="s">
        <v>196</v>
      </c>
    </row>
    <row r="51" spans="1:27">
      <c r="B51" s="96"/>
      <c r="E51" s="95"/>
    </row>
    <row r="52" spans="1:27" ht="10.5">
      <c r="A52" s="94" t="s">
        <v>195</v>
      </c>
      <c r="B52" s="88" t="s">
        <v>194</v>
      </c>
      <c r="C52" s="87"/>
      <c r="D52" s="86"/>
      <c r="E52" s="85"/>
      <c r="F52" s="84"/>
      <c r="G52" s="84"/>
      <c r="H52" s="84"/>
      <c r="I52" s="84"/>
      <c r="J52" s="84"/>
      <c r="K52" s="84"/>
      <c r="L52" s="84"/>
      <c r="M52" s="84"/>
      <c r="N52" s="84"/>
      <c r="O52" s="84"/>
      <c r="P52" s="84"/>
      <c r="Q52" s="84"/>
      <c r="R52" s="84"/>
      <c r="S52" s="84"/>
      <c r="T52" s="84"/>
      <c r="U52" s="84"/>
      <c r="V52" s="84"/>
      <c r="W52" s="84"/>
      <c r="X52" s="84"/>
      <c r="Y52" s="84"/>
      <c r="Z52" s="84"/>
      <c r="AA52" s="84"/>
    </row>
    <row r="53" spans="1:27" ht="40.799999999999997">
      <c r="A53" s="93">
        <v>5.0999999999999996</v>
      </c>
      <c r="B53" s="92" t="s">
        <v>193</v>
      </c>
      <c r="C53" s="91" t="s">
        <v>12</v>
      </c>
      <c r="D53" s="91"/>
      <c r="E53" s="90"/>
    </row>
    <row r="54" spans="1:27" ht="40.799999999999997">
      <c r="A54" s="93">
        <v>5.2</v>
      </c>
      <c r="B54" s="92" t="s">
        <v>192</v>
      </c>
      <c r="C54" s="91" t="s">
        <v>12</v>
      </c>
      <c r="D54" s="91"/>
      <c r="E54" s="90"/>
    </row>
    <row r="55" spans="1:27" ht="20.399999999999999">
      <c r="A55" s="93">
        <v>5.3</v>
      </c>
      <c r="B55" s="92" t="s">
        <v>191</v>
      </c>
      <c r="C55" s="91" t="s">
        <v>12</v>
      </c>
      <c r="D55" s="91"/>
      <c r="E55" s="90"/>
    </row>
    <row r="56" spans="1:27" ht="40.799999999999997">
      <c r="A56" s="93">
        <v>5.4</v>
      </c>
      <c r="B56" s="92" t="s">
        <v>190</v>
      </c>
      <c r="C56" s="91" t="s">
        <v>12</v>
      </c>
      <c r="D56" s="91"/>
      <c r="E56" s="90"/>
    </row>
    <row r="58" spans="1:27" ht="10.5">
      <c r="A58" s="89" t="s">
        <v>189</v>
      </c>
      <c r="B58" s="88"/>
      <c r="C58" s="87"/>
      <c r="D58" s="86"/>
      <c r="E58" s="85"/>
      <c r="F58" s="84"/>
      <c r="G58" s="84"/>
      <c r="H58" s="84"/>
      <c r="I58" s="84"/>
      <c r="J58" s="84"/>
      <c r="K58" s="84"/>
      <c r="L58" s="84"/>
      <c r="M58" s="84"/>
      <c r="N58" s="84"/>
      <c r="O58" s="84"/>
      <c r="P58" s="84"/>
      <c r="Q58" s="84"/>
      <c r="R58" s="84"/>
      <c r="S58" s="84"/>
      <c r="T58" s="84"/>
      <c r="U58" s="84"/>
      <c r="V58" s="84"/>
      <c r="W58" s="84"/>
      <c r="X58" s="84"/>
      <c r="Y58" s="84"/>
      <c r="Z58" s="84"/>
      <c r="AA58" s="84"/>
    </row>
    <row r="59" spans="1:27" ht="20.399999999999999">
      <c r="A59" s="83" t="s">
        <v>188</v>
      </c>
      <c r="B59" s="82" t="s">
        <v>187</v>
      </c>
    </row>
  </sheetData>
  <conditionalFormatting sqref="C3:C56">
    <cfRule type="containsText" dxfId="5" priority="2" operator="containsText" text="No">
      <formula>NOT(ISERROR(SEARCH("No",C3)))</formula>
    </cfRule>
  </conditionalFormatting>
  <conditionalFormatting sqref="C58">
    <cfRule type="containsText" dxfId="4" priority="1" operator="containsText" text="No">
      <formula>NOT(ISERROR(SEARCH("No",C58)))</formula>
    </cfRule>
  </conditionalFormatting>
  <pageMargins left="0.70866141732283472" right="0.70866141732283472" top="0.74803149606299213" bottom="0.74803149606299213" header="0.31496062992125984" footer="0.31496062992125984"/>
  <pageSetup paperSize="9" scale="9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BC58-309D-4C0E-AE18-80F0AC503C45}">
  <dimension ref="A2:C27"/>
  <sheetViews>
    <sheetView showGridLines="0" workbookViewId="0">
      <pane ySplit="7" topLeftCell="A8" activePane="bottomLeft" state="frozen"/>
      <selection pane="bottomLeft" activeCell="A8" sqref="A8"/>
    </sheetView>
  </sheetViews>
  <sheetFormatPr defaultColWidth="9.1640625" defaultRowHeight="12.3"/>
  <cols>
    <col min="1" max="1" width="15.83203125" customWidth="1"/>
    <col min="2" max="2" width="28.44140625" style="297" bestFit="1" customWidth="1"/>
    <col min="3" max="3" width="18.27734375" bestFit="1" customWidth="1"/>
  </cols>
  <sheetData>
    <row r="2" spans="1:3">
      <c r="A2" s="275" t="s">
        <v>1390</v>
      </c>
    </row>
    <row r="3" spans="1:3">
      <c r="A3" s="276"/>
    </row>
    <row r="4" spans="1:3">
      <c r="A4" s="282" t="s">
        <v>1391</v>
      </c>
    </row>
    <row r="5" spans="1:3">
      <c r="A5" s="282" t="s">
        <v>1238</v>
      </c>
    </row>
    <row r="7" spans="1:3">
      <c r="A7" s="289" t="s">
        <v>1321</v>
      </c>
      <c r="B7" s="298" t="s">
        <v>1336</v>
      </c>
      <c r="C7" s="299" t="s">
        <v>1319</v>
      </c>
    </row>
    <row r="8" spans="1:3">
      <c r="A8" s="273" t="s">
        <v>972</v>
      </c>
      <c r="B8" s="300" t="s">
        <v>1335</v>
      </c>
      <c r="C8" s="286">
        <v>190607</v>
      </c>
    </row>
    <row r="9" spans="1:3">
      <c r="A9" s="273" t="s">
        <v>1410</v>
      </c>
      <c r="B9" s="300" t="s">
        <v>1333</v>
      </c>
      <c r="C9" s="286">
        <v>62336</v>
      </c>
    </row>
    <row r="10" spans="1:3">
      <c r="A10" s="273" t="s">
        <v>1410</v>
      </c>
      <c r="B10" s="300" t="s">
        <v>1332</v>
      </c>
      <c r="C10" s="286">
        <v>189000</v>
      </c>
    </row>
    <row r="11" spans="1:3">
      <c r="A11" s="273" t="s">
        <v>1410</v>
      </c>
      <c r="B11" s="300" t="s">
        <v>1331</v>
      </c>
      <c r="C11" s="286">
        <v>85500</v>
      </c>
    </row>
    <row r="12" spans="1:3">
      <c r="A12" s="273" t="s">
        <v>1410</v>
      </c>
      <c r="B12" s="300" t="s">
        <v>1328</v>
      </c>
      <c r="C12" s="286">
        <v>1945</v>
      </c>
    </row>
    <row r="13" spans="1:3">
      <c r="A13" s="273" t="s">
        <v>1410</v>
      </c>
      <c r="B13" s="300" t="s">
        <v>1329</v>
      </c>
      <c r="C13" s="286">
        <v>85343</v>
      </c>
    </row>
    <row r="14" spans="1:3">
      <c r="A14" s="273" t="s">
        <v>1410</v>
      </c>
      <c r="B14" s="300" t="s">
        <v>1330</v>
      </c>
      <c r="C14" s="286">
        <v>42983</v>
      </c>
    </row>
    <row r="15" spans="1:3">
      <c r="A15" s="273" t="s">
        <v>1412</v>
      </c>
      <c r="B15" s="300" t="s">
        <v>1337</v>
      </c>
      <c r="C15" s="286">
        <v>43091</v>
      </c>
    </row>
    <row r="16" spans="1:3">
      <c r="A16" s="273" t="s">
        <v>1412</v>
      </c>
      <c r="B16" s="300" t="s">
        <v>1327</v>
      </c>
      <c r="C16" s="286">
        <v>264065</v>
      </c>
    </row>
    <row r="17" spans="1:3">
      <c r="A17" s="273" t="s">
        <v>961</v>
      </c>
      <c r="B17" s="300" t="s">
        <v>1338</v>
      </c>
      <c r="C17" s="286">
        <v>66865</v>
      </c>
    </row>
    <row r="18" spans="1:3">
      <c r="A18" s="273" t="s">
        <v>961</v>
      </c>
      <c r="B18" s="300" t="s">
        <v>1334</v>
      </c>
      <c r="C18" s="286">
        <v>601714</v>
      </c>
    </row>
    <row r="19" spans="1:3">
      <c r="A19" s="273" t="s">
        <v>1251</v>
      </c>
      <c r="B19" s="300" t="s">
        <v>1342</v>
      </c>
      <c r="C19" s="286">
        <v>136306</v>
      </c>
    </row>
    <row r="20" spans="1:3">
      <c r="A20" s="273" t="s">
        <v>1432</v>
      </c>
      <c r="B20" s="300" t="s">
        <v>1325</v>
      </c>
      <c r="C20" s="286">
        <v>105009</v>
      </c>
    </row>
    <row r="21" spans="1:3">
      <c r="A21" s="273" t="s">
        <v>1432</v>
      </c>
      <c r="B21" s="300" t="s">
        <v>1340</v>
      </c>
      <c r="C21" s="286">
        <v>66130</v>
      </c>
    </row>
    <row r="22" spans="1:3">
      <c r="A22" s="273" t="s">
        <v>1432</v>
      </c>
      <c r="B22" s="300" t="s">
        <v>1324</v>
      </c>
      <c r="C22" s="286">
        <v>190081</v>
      </c>
    </row>
    <row r="23" spans="1:3">
      <c r="A23" s="273" t="s">
        <v>1432</v>
      </c>
      <c r="B23" s="300" t="s">
        <v>1326</v>
      </c>
      <c r="C23" s="286">
        <v>825</v>
      </c>
    </row>
    <row r="24" spans="1:3">
      <c r="A24" s="273" t="s">
        <v>1432</v>
      </c>
      <c r="B24" s="300" t="s">
        <v>1323</v>
      </c>
      <c r="C24" s="286">
        <v>134211</v>
      </c>
    </row>
    <row r="25" spans="1:3">
      <c r="A25" s="273" t="s">
        <v>1432</v>
      </c>
      <c r="B25" s="300" t="s">
        <v>1322</v>
      </c>
      <c r="C25" s="286">
        <v>57851</v>
      </c>
    </row>
    <row r="26" spans="1:3">
      <c r="A26" s="273" t="s">
        <v>1432</v>
      </c>
      <c r="B26" s="300" t="s">
        <v>1339</v>
      </c>
      <c r="C26" s="286">
        <v>19500</v>
      </c>
    </row>
    <row r="27" spans="1:3">
      <c r="A27" s="273" t="s">
        <v>1441</v>
      </c>
      <c r="B27" s="300" t="s">
        <v>1341</v>
      </c>
      <c r="C27" s="286">
        <v>188789</v>
      </c>
    </row>
  </sheetData>
  <sortState xmlns:xlrd2="http://schemas.microsoft.com/office/spreadsheetml/2017/richdata2" ref="A8:C27">
    <sortCondition ref="A8:A27"/>
  </sortState>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14A8-61F6-46C2-96AD-D753BCE2B8EB}">
  <dimension ref="A2:C96"/>
  <sheetViews>
    <sheetView showGridLines="0" workbookViewId="0">
      <pane ySplit="7" topLeftCell="A8" activePane="bottomLeft" state="frozen"/>
      <selection pane="bottomLeft" activeCell="A8" sqref="A8"/>
    </sheetView>
  </sheetViews>
  <sheetFormatPr defaultColWidth="9.1640625" defaultRowHeight="12.3"/>
  <cols>
    <col min="1" max="1" width="23.71875" customWidth="1"/>
    <col min="2" max="2" width="41.83203125" style="297" bestFit="1" customWidth="1"/>
    <col min="3" max="3" width="18.27734375" bestFit="1" customWidth="1"/>
  </cols>
  <sheetData>
    <row r="2" spans="1:3">
      <c r="A2" s="275" t="s">
        <v>1392</v>
      </c>
    </row>
    <row r="3" spans="1:3">
      <c r="A3" s="276"/>
    </row>
    <row r="4" spans="1:3">
      <c r="A4" s="282" t="s">
        <v>1391</v>
      </c>
    </row>
    <row r="5" spans="1:3">
      <c r="A5" s="282" t="s">
        <v>1238</v>
      </c>
    </row>
    <row r="7" spans="1:3">
      <c r="A7" s="289" t="s">
        <v>1321</v>
      </c>
      <c r="B7" s="298" t="s">
        <v>1320</v>
      </c>
      <c r="C7" s="299" t="s">
        <v>1319</v>
      </c>
    </row>
    <row r="8" spans="1:3">
      <c r="A8" s="273" t="s">
        <v>74</v>
      </c>
      <c r="B8" s="300" t="s">
        <v>1305</v>
      </c>
      <c r="C8" s="286">
        <v>265</v>
      </c>
    </row>
    <row r="9" spans="1:3">
      <c r="A9" s="273" t="s">
        <v>74</v>
      </c>
      <c r="B9" s="300" t="s">
        <v>1317</v>
      </c>
      <c r="C9" s="286">
        <v>4675</v>
      </c>
    </row>
    <row r="10" spans="1:3">
      <c r="A10" s="273" t="s">
        <v>74</v>
      </c>
      <c r="B10" s="300" t="s">
        <v>1316</v>
      </c>
      <c r="C10" s="286">
        <v>225222</v>
      </c>
    </row>
    <row r="11" spans="1:3">
      <c r="A11" s="273" t="s">
        <v>74</v>
      </c>
      <c r="B11" s="300" t="s">
        <v>1315</v>
      </c>
      <c r="C11" s="286">
        <v>17000</v>
      </c>
    </row>
    <row r="12" spans="1:3">
      <c r="A12" s="273" t="s">
        <v>74</v>
      </c>
      <c r="B12" s="300" t="s">
        <v>1318</v>
      </c>
      <c r="C12" s="286">
        <v>4200</v>
      </c>
    </row>
    <row r="13" spans="1:3">
      <c r="A13" s="273" t="s">
        <v>1443</v>
      </c>
      <c r="B13" s="300" t="s">
        <v>1314</v>
      </c>
      <c r="C13" s="286">
        <v>610</v>
      </c>
    </row>
    <row r="14" spans="1:3">
      <c r="A14" s="273" t="s">
        <v>1443</v>
      </c>
      <c r="B14" s="300" t="s">
        <v>1344</v>
      </c>
      <c r="C14" s="286">
        <v>29612</v>
      </c>
    </row>
    <row r="15" spans="1:3">
      <c r="A15" s="273" t="s">
        <v>1443</v>
      </c>
      <c r="B15" s="300" t="s">
        <v>1313</v>
      </c>
      <c r="C15" s="286">
        <v>363130</v>
      </c>
    </row>
    <row r="16" spans="1:3">
      <c r="A16" s="273" t="s">
        <v>77</v>
      </c>
      <c r="B16" s="300" t="s">
        <v>1312</v>
      </c>
      <c r="C16" s="286">
        <v>421412</v>
      </c>
    </row>
    <row r="17" spans="1:3">
      <c r="A17" s="273" t="s">
        <v>1444</v>
      </c>
      <c r="B17" s="300" t="s">
        <v>1350</v>
      </c>
      <c r="C17" s="286">
        <v>1265768</v>
      </c>
    </row>
    <row r="18" spans="1:3">
      <c r="A18" s="273" t="s">
        <v>1444</v>
      </c>
      <c r="B18" s="300" t="s">
        <v>1361</v>
      </c>
      <c r="C18" s="286">
        <v>90936</v>
      </c>
    </row>
    <row r="19" spans="1:3">
      <c r="A19" s="273" t="s">
        <v>1444</v>
      </c>
      <c r="B19" s="300" t="s">
        <v>1359</v>
      </c>
      <c r="C19" s="286">
        <v>141228</v>
      </c>
    </row>
    <row r="20" spans="1:3">
      <c r="A20" s="273" t="s">
        <v>1444</v>
      </c>
      <c r="B20" s="300" t="s">
        <v>1363</v>
      </c>
      <c r="C20" s="286">
        <v>74036</v>
      </c>
    </row>
    <row r="21" spans="1:3">
      <c r="A21" s="273" t="s">
        <v>1444</v>
      </c>
      <c r="B21" s="300" t="s">
        <v>1362</v>
      </c>
      <c r="C21" s="286">
        <v>37248</v>
      </c>
    </row>
    <row r="22" spans="1:3">
      <c r="A22" s="273" t="s">
        <v>1444</v>
      </c>
      <c r="B22" s="300" t="s">
        <v>1356</v>
      </c>
      <c r="C22" s="286">
        <v>300480</v>
      </c>
    </row>
    <row r="23" spans="1:3">
      <c r="A23" s="273" t="s">
        <v>1444</v>
      </c>
      <c r="B23" s="300" t="s">
        <v>1357</v>
      </c>
      <c r="C23" s="286">
        <v>346377</v>
      </c>
    </row>
    <row r="24" spans="1:3">
      <c r="A24" s="273" t="s">
        <v>1444</v>
      </c>
      <c r="B24" s="300" t="s">
        <v>1355</v>
      </c>
      <c r="C24" s="286">
        <v>369858</v>
      </c>
    </row>
    <row r="25" spans="1:3">
      <c r="A25" s="273" t="s">
        <v>1444</v>
      </c>
      <c r="B25" s="300" t="s">
        <v>1353</v>
      </c>
      <c r="C25" s="286">
        <v>428834</v>
      </c>
    </row>
    <row r="26" spans="1:3">
      <c r="A26" s="273" t="s">
        <v>1444</v>
      </c>
      <c r="B26" s="300" t="s">
        <v>1352</v>
      </c>
      <c r="C26" s="286">
        <v>475972</v>
      </c>
    </row>
    <row r="27" spans="1:3">
      <c r="A27" s="273" t="s">
        <v>1444</v>
      </c>
      <c r="B27" s="300" t="s">
        <v>1354</v>
      </c>
      <c r="C27" s="286">
        <v>275969</v>
      </c>
    </row>
    <row r="28" spans="1:3">
      <c r="A28" s="273" t="s">
        <v>1444</v>
      </c>
      <c r="B28" s="300" t="s">
        <v>1360</v>
      </c>
      <c r="C28" s="286">
        <v>118224</v>
      </c>
    </row>
    <row r="29" spans="1:3">
      <c r="A29" s="273" t="s">
        <v>1444</v>
      </c>
      <c r="B29" s="300" t="s">
        <v>1351</v>
      </c>
      <c r="C29" s="286">
        <v>867485</v>
      </c>
    </row>
    <row r="30" spans="1:3">
      <c r="A30" s="273" t="s">
        <v>1444</v>
      </c>
      <c r="B30" s="300" t="s">
        <v>1358</v>
      </c>
      <c r="C30" s="286">
        <v>199769</v>
      </c>
    </row>
    <row r="31" spans="1:3">
      <c r="A31" s="273" t="s">
        <v>1444</v>
      </c>
      <c r="B31" s="300" t="s">
        <v>1311</v>
      </c>
      <c r="C31" s="286">
        <v>463</v>
      </c>
    </row>
    <row r="32" spans="1:3">
      <c r="A32" s="273" t="s">
        <v>1444</v>
      </c>
      <c r="B32" s="300" t="s">
        <v>1310</v>
      </c>
      <c r="C32" s="286">
        <v>14178</v>
      </c>
    </row>
    <row r="33" spans="1:3">
      <c r="A33" s="273" t="s">
        <v>1444</v>
      </c>
      <c r="B33" s="300" t="s">
        <v>1309</v>
      </c>
      <c r="C33" s="286">
        <v>383645</v>
      </c>
    </row>
    <row r="34" spans="1:3">
      <c r="A34" s="273" t="s">
        <v>1445</v>
      </c>
      <c r="B34" s="300" t="s">
        <v>1308</v>
      </c>
      <c r="C34" s="286">
        <v>1744441</v>
      </c>
    </row>
    <row r="35" spans="1:3">
      <c r="A35" s="273" t="s">
        <v>969</v>
      </c>
      <c r="B35" s="300" t="s">
        <v>1307</v>
      </c>
      <c r="C35" s="286">
        <v>794440</v>
      </c>
    </row>
    <row r="36" spans="1:3">
      <c r="A36" s="273" t="s">
        <v>969</v>
      </c>
      <c r="B36" s="300" t="s">
        <v>1306</v>
      </c>
      <c r="C36" s="286">
        <v>33962</v>
      </c>
    </row>
    <row r="37" spans="1:3">
      <c r="A37" s="273" t="s">
        <v>1446</v>
      </c>
      <c r="B37" s="300" t="s">
        <v>1345</v>
      </c>
      <c r="C37" s="286">
        <v>459073</v>
      </c>
    </row>
    <row r="38" spans="1:3">
      <c r="A38" s="273" t="s">
        <v>1447</v>
      </c>
      <c r="B38" s="300">
        <v>127</v>
      </c>
      <c r="C38" s="286">
        <v>36674</v>
      </c>
    </row>
    <row r="39" spans="1:3">
      <c r="A39" s="273" t="s">
        <v>1447</v>
      </c>
      <c r="B39" s="300">
        <v>212</v>
      </c>
      <c r="C39" s="286">
        <v>105489</v>
      </c>
    </row>
    <row r="40" spans="1:3">
      <c r="A40" s="273" t="s">
        <v>1447</v>
      </c>
      <c r="B40" s="300">
        <v>240</v>
      </c>
      <c r="C40" s="286">
        <v>865746</v>
      </c>
    </row>
    <row r="41" spans="1:3">
      <c r="A41" s="273" t="s">
        <v>1447</v>
      </c>
      <c r="B41" s="300">
        <v>328</v>
      </c>
      <c r="C41" s="286">
        <v>54931</v>
      </c>
    </row>
    <row r="42" spans="1:3">
      <c r="A42" s="273" t="s">
        <v>1447</v>
      </c>
      <c r="B42" s="300">
        <v>435</v>
      </c>
      <c r="C42" s="286">
        <v>228174</v>
      </c>
    </row>
    <row r="43" spans="1:3">
      <c r="A43" s="273" t="s">
        <v>1447</v>
      </c>
      <c r="B43" s="300">
        <v>447</v>
      </c>
      <c r="C43" s="286">
        <v>430759</v>
      </c>
    </row>
    <row r="44" spans="1:3">
      <c r="A44" s="273" t="s">
        <v>1447</v>
      </c>
      <c r="B44" s="300">
        <v>460</v>
      </c>
      <c r="C44" s="286">
        <v>336327</v>
      </c>
    </row>
    <row r="45" spans="1:3">
      <c r="A45" s="273" t="s">
        <v>1447</v>
      </c>
      <c r="B45" s="300">
        <v>470</v>
      </c>
      <c r="C45" s="286">
        <v>85180</v>
      </c>
    </row>
    <row r="46" spans="1:3">
      <c r="A46" s="273" t="s">
        <v>1447</v>
      </c>
      <c r="B46" s="300">
        <v>472</v>
      </c>
      <c r="C46" s="286">
        <v>307854</v>
      </c>
    </row>
    <row r="47" spans="1:3">
      <c r="A47" s="273" t="s">
        <v>1447</v>
      </c>
      <c r="B47" s="300">
        <v>480</v>
      </c>
      <c r="C47" s="286">
        <v>375237</v>
      </c>
    </row>
    <row r="48" spans="1:3">
      <c r="A48" s="273" t="s">
        <v>1447</v>
      </c>
      <c r="B48" s="300" t="s">
        <v>1301</v>
      </c>
      <c r="C48" s="286">
        <v>383174</v>
      </c>
    </row>
    <row r="49" spans="1:3">
      <c r="A49" s="273" t="s">
        <v>1447</v>
      </c>
      <c r="B49" s="300" t="s">
        <v>1304</v>
      </c>
      <c r="C49" s="286">
        <v>145500</v>
      </c>
    </row>
    <row r="50" spans="1:3">
      <c r="A50" s="273" t="s">
        <v>1447</v>
      </c>
      <c r="B50" s="300" t="s">
        <v>1300</v>
      </c>
      <c r="C50" s="286">
        <v>91398</v>
      </c>
    </row>
    <row r="51" spans="1:3">
      <c r="A51" s="273" t="s">
        <v>1447</v>
      </c>
      <c r="B51" s="300" t="s">
        <v>1303</v>
      </c>
      <c r="C51" s="286">
        <v>389913</v>
      </c>
    </row>
    <row r="52" spans="1:3">
      <c r="A52" s="273" t="s">
        <v>1447</v>
      </c>
      <c r="B52" s="300" t="s">
        <v>1302</v>
      </c>
      <c r="C52" s="286">
        <v>415020</v>
      </c>
    </row>
    <row r="53" spans="1:3">
      <c r="A53" s="273" t="s">
        <v>1447</v>
      </c>
      <c r="B53" s="300" t="s">
        <v>1299</v>
      </c>
      <c r="C53" s="286">
        <v>14808</v>
      </c>
    </row>
    <row r="54" spans="1:3">
      <c r="A54" s="273" t="s">
        <v>970</v>
      </c>
      <c r="B54" s="300" t="s">
        <v>1298</v>
      </c>
      <c r="C54" s="286">
        <v>311157</v>
      </c>
    </row>
    <row r="55" spans="1:3">
      <c r="A55" s="273" t="s">
        <v>368</v>
      </c>
      <c r="B55" s="300" t="s">
        <v>1346</v>
      </c>
      <c r="C55" s="286">
        <v>123907</v>
      </c>
    </row>
    <row r="56" spans="1:3">
      <c r="A56" s="273" t="s">
        <v>1297</v>
      </c>
      <c r="B56" s="300" t="s">
        <v>1296</v>
      </c>
      <c r="C56" s="286">
        <v>186733</v>
      </c>
    </row>
    <row r="57" spans="1:3">
      <c r="A57" s="273" t="s">
        <v>1449</v>
      </c>
      <c r="B57" s="300" t="s">
        <v>1278</v>
      </c>
      <c r="C57" s="286">
        <v>288773</v>
      </c>
    </row>
    <row r="58" spans="1:3">
      <c r="A58" s="273" t="s">
        <v>1449</v>
      </c>
      <c r="B58" s="300" t="s">
        <v>1295</v>
      </c>
      <c r="C58" s="286">
        <v>10441</v>
      </c>
    </row>
    <row r="59" spans="1:3">
      <c r="A59" s="273" t="s">
        <v>1449</v>
      </c>
      <c r="B59" s="300" t="s">
        <v>1277</v>
      </c>
      <c r="C59" s="286">
        <v>37241</v>
      </c>
    </row>
    <row r="60" spans="1:3">
      <c r="A60" s="273" t="s">
        <v>1449</v>
      </c>
      <c r="B60" s="300" t="s">
        <v>1287</v>
      </c>
      <c r="C60" s="286">
        <v>104946</v>
      </c>
    </row>
    <row r="61" spans="1:3">
      <c r="A61" s="273" t="s">
        <v>1449</v>
      </c>
      <c r="B61" s="300" t="s">
        <v>1283</v>
      </c>
      <c r="C61" s="286">
        <v>54552</v>
      </c>
    </row>
    <row r="62" spans="1:3">
      <c r="A62" s="273" t="s">
        <v>1449</v>
      </c>
      <c r="B62" s="300" t="s">
        <v>1290</v>
      </c>
      <c r="C62" s="286">
        <v>129043</v>
      </c>
    </row>
    <row r="63" spans="1:3">
      <c r="A63" s="273" t="s">
        <v>1449</v>
      </c>
      <c r="B63" s="300" t="s">
        <v>1284</v>
      </c>
      <c r="C63" s="286">
        <v>45468</v>
      </c>
    </row>
    <row r="64" spans="1:3">
      <c r="A64" s="273" t="s">
        <v>1449</v>
      </c>
      <c r="B64" s="300" t="s">
        <v>1294</v>
      </c>
      <c r="C64" s="286">
        <v>157220</v>
      </c>
    </row>
    <row r="65" spans="1:3">
      <c r="A65" s="273" t="s">
        <v>1449</v>
      </c>
      <c r="B65" s="300" t="s">
        <v>1282</v>
      </c>
      <c r="C65" s="286">
        <v>103528</v>
      </c>
    </row>
    <row r="66" spans="1:3">
      <c r="A66" s="273" t="s">
        <v>1449</v>
      </c>
      <c r="B66" s="300" t="s">
        <v>1291</v>
      </c>
      <c r="C66" s="286">
        <v>604722</v>
      </c>
    </row>
    <row r="67" spans="1:3">
      <c r="A67" s="273" t="s">
        <v>1449</v>
      </c>
      <c r="B67" s="300" t="s">
        <v>1281</v>
      </c>
      <c r="C67" s="286">
        <v>107067</v>
      </c>
    </row>
    <row r="68" spans="1:3">
      <c r="A68" s="273" t="s">
        <v>1449</v>
      </c>
      <c r="B68" s="300" t="s">
        <v>1285</v>
      </c>
      <c r="C68" s="286">
        <v>107674</v>
      </c>
    </row>
    <row r="69" spans="1:3">
      <c r="A69" s="273" t="s">
        <v>1449</v>
      </c>
      <c r="B69" s="300" t="s">
        <v>1286</v>
      </c>
      <c r="C69" s="286">
        <v>224715</v>
      </c>
    </row>
    <row r="70" spans="1:3">
      <c r="A70" s="273" t="s">
        <v>1449</v>
      </c>
      <c r="B70" s="300" t="s">
        <v>1288</v>
      </c>
      <c r="C70" s="286">
        <v>272384</v>
      </c>
    </row>
    <row r="71" spans="1:3">
      <c r="A71" s="273" t="s">
        <v>1449</v>
      </c>
      <c r="B71" s="300" t="s">
        <v>1293</v>
      </c>
      <c r="C71" s="286">
        <v>505778</v>
      </c>
    </row>
    <row r="72" spans="1:3">
      <c r="A72" s="273" t="s">
        <v>1449</v>
      </c>
      <c r="B72" s="300" t="s">
        <v>1280</v>
      </c>
      <c r="C72" s="286">
        <v>50119</v>
      </c>
    </row>
    <row r="73" spans="1:3">
      <c r="A73" s="273" t="s">
        <v>1449</v>
      </c>
      <c r="B73" s="300" t="s">
        <v>1289</v>
      </c>
      <c r="C73" s="286">
        <v>378763</v>
      </c>
    </row>
    <row r="74" spans="1:3">
      <c r="A74" s="273" t="s">
        <v>1449</v>
      </c>
      <c r="B74" s="300" t="s">
        <v>1279</v>
      </c>
      <c r="C74" s="286">
        <v>225935</v>
      </c>
    </row>
    <row r="75" spans="1:3">
      <c r="A75" s="273" t="s">
        <v>1449</v>
      </c>
      <c r="B75" s="300" t="s">
        <v>1292</v>
      </c>
      <c r="C75" s="286">
        <v>822584</v>
      </c>
    </row>
    <row r="76" spans="1:3">
      <c r="A76" s="273" t="s">
        <v>370</v>
      </c>
      <c r="B76" s="300" t="s">
        <v>1276</v>
      </c>
      <c r="C76" s="286">
        <v>400325</v>
      </c>
    </row>
    <row r="77" spans="1:3">
      <c r="A77" s="273" t="s">
        <v>80</v>
      </c>
      <c r="B77" s="300" t="s">
        <v>1275</v>
      </c>
      <c r="C77" s="286">
        <v>2011291</v>
      </c>
    </row>
    <row r="78" spans="1:3">
      <c r="A78" s="273" t="s">
        <v>375</v>
      </c>
      <c r="B78" s="300">
        <v>351</v>
      </c>
      <c r="C78" s="286">
        <v>118573</v>
      </c>
    </row>
    <row r="79" spans="1:3">
      <c r="A79" s="273" t="s">
        <v>375</v>
      </c>
      <c r="B79" s="300" t="s">
        <v>1348</v>
      </c>
      <c r="C79" s="286">
        <v>788659</v>
      </c>
    </row>
    <row r="80" spans="1:3">
      <c r="A80" s="273" t="s">
        <v>375</v>
      </c>
      <c r="B80" s="300" t="s">
        <v>1349</v>
      </c>
      <c r="C80" s="286">
        <v>184581</v>
      </c>
    </row>
    <row r="81" spans="1:3">
      <c r="A81" s="273" t="s">
        <v>375</v>
      </c>
      <c r="B81" s="300" t="s">
        <v>1347</v>
      </c>
      <c r="C81" s="286">
        <v>102816</v>
      </c>
    </row>
    <row r="82" spans="1:3">
      <c r="C82" s="296"/>
    </row>
    <row r="83" spans="1:3">
      <c r="C83" s="296"/>
    </row>
    <row r="84" spans="1:3">
      <c r="C84" s="296"/>
    </row>
    <row r="85" spans="1:3">
      <c r="C85" s="296"/>
    </row>
    <row r="86" spans="1:3">
      <c r="C86" s="296"/>
    </row>
    <row r="87" spans="1:3">
      <c r="C87" s="296"/>
    </row>
    <row r="88" spans="1:3">
      <c r="C88" s="296"/>
    </row>
    <row r="89" spans="1:3">
      <c r="C89" s="296"/>
    </row>
    <row r="90" spans="1:3">
      <c r="C90" s="296"/>
    </row>
    <row r="91" spans="1:3">
      <c r="C91" s="296"/>
    </row>
    <row r="92" spans="1:3">
      <c r="C92" s="296"/>
    </row>
    <row r="93" spans="1:3">
      <c r="C93" s="296"/>
    </row>
    <row r="94" spans="1:3">
      <c r="C94" s="296"/>
    </row>
    <row r="95" spans="1:3">
      <c r="C95" s="296"/>
    </row>
    <row r="96" spans="1:3">
      <c r="C96" s="296"/>
    </row>
  </sheetData>
  <sortState xmlns:xlrd2="http://schemas.microsoft.com/office/spreadsheetml/2017/richdata2" ref="A8:C81">
    <sortCondition ref="A8:A81"/>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E22"/>
  <sheetViews>
    <sheetView workbookViewId="0">
      <selection activeCell="B1" sqref="B1"/>
    </sheetView>
  </sheetViews>
  <sheetFormatPr defaultColWidth="11.5546875" defaultRowHeight="10.199999999999999"/>
  <cols>
    <col min="1" max="1" width="3" style="133" bestFit="1" customWidth="1"/>
    <col min="2" max="2" width="65.71875" style="131" customWidth="1"/>
    <col min="3" max="3" width="10.27734375" style="131" bestFit="1" customWidth="1"/>
    <col min="4" max="4" width="12.5546875" style="132" customWidth="1"/>
    <col min="5" max="16384" width="11.5546875" style="131"/>
  </cols>
  <sheetData>
    <row r="1" spans="1:4" ht="21">
      <c r="A1" s="142" t="s">
        <v>3</v>
      </c>
      <c r="B1" s="143" t="s">
        <v>275</v>
      </c>
      <c r="C1" s="142" t="s">
        <v>274</v>
      </c>
      <c r="D1" s="141" t="s">
        <v>273</v>
      </c>
    </row>
    <row r="2" spans="1:4" ht="10.5">
      <c r="A2" s="140"/>
      <c r="B2" s="139" t="s">
        <v>272</v>
      </c>
      <c r="C2" s="138"/>
      <c r="D2" s="137"/>
    </row>
    <row r="3" spans="1:4" ht="20.399999999999999">
      <c r="A3" s="135">
        <v>1</v>
      </c>
      <c r="B3" s="136" t="s">
        <v>271</v>
      </c>
      <c r="C3" s="135" t="s">
        <v>12</v>
      </c>
      <c r="D3" s="134" t="s">
        <v>12</v>
      </c>
    </row>
    <row r="4" spans="1:4">
      <c r="A4" s="135">
        <f t="shared" ref="A4:A12" si="0">A3+1</f>
        <v>2</v>
      </c>
      <c r="B4" s="136" t="s">
        <v>270</v>
      </c>
      <c r="C4" s="135" t="s">
        <v>12</v>
      </c>
      <c r="D4" s="134" t="s">
        <v>12</v>
      </c>
    </row>
    <row r="5" spans="1:4">
      <c r="A5" s="135">
        <f t="shared" si="0"/>
        <v>3</v>
      </c>
      <c r="B5" s="136" t="s">
        <v>269</v>
      </c>
      <c r="C5" s="135" t="s">
        <v>12</v>
      </c>
      <c r="D5" s="134" t="s">
        <v>12</v>
      </c>
    </row>
    <row r="6" spans="1:4">
      <c r="A6" s="135">
        <f t="shared" si="0"/>
        <v>4</v>
      </c>
      <c r="B6" s="136" t="s">
        <v>268</v>
      </c>
      <c r="C6" s="135" t="s">
        <v>12</v>
      </c>
      <c r="D6" s="134" t="s">
        <v>12</v>
      </c>
    </row>
    <row r="7" spans="1:4">
      <c r="A7" s="135">
        <f t="shared" si="0"/>
        <v>5</v>
      </c>
      <c r="B7" s="136" t="s">
        <v>267</v>
      </c>
      <c r="C7" s="135" t="s">
        <v>73</v>
      </c>
      <c r="D7" s="134">
        <v>42136</v>
      </c>
    </row>
    <row r="8" spans="1:4">
      <c r="A8" s="135">
        <f t="shared" si="0"/>
        <v>6</v>
      </c>
      <c r="B8" s="136"/>
      <c r="C8" s="135" t="s">
        <v>12</v>
      </c>
      <c r="D8" s="134" t="s">
        <v>12</v>
      </c>
    </row>
    <row r="9" spans="1:4">
      <c r="A9" s="135">
        <f t="shared" si="0"/>
        <v>7</v>
      </c>
      <c r="B9" s="136"/>
      <c r="C9" s="135" t="s">
        <v>12</v>
      </c>
      <c r="D9" s="134" t="s">
        <v>12</v>
      </c>
    </row>
    <row r="10" spans="1:4">
      <c r="A10" s="135">
        <f t="shared" si="0"/>
        <v>8</v>
      </c>
      <c r="B10" s="136"/>
      <c r="C10" s="135" t="s">
        <v>12</v>
      </c>
      <c r="D10" s="134" t="s">
        <v>12</v>
      </c>
    </row>
    <row r="11" spans="1:4">
      <c r="A11" s="135">
        <f t="shared" si="0"/>
        <v>9</v>
      </c>
      <c r="B11" s="136"/>
      <c r="C11" s="135" t="s">
        <v>12</v>
      </c>
      <c r="D11" s="134" t="s">
        <v>12</v>
      </c>
    </row>
    <row r="12" spans="1:4">
      <c r="A12" s="135">
        <f t="shared" si="0"/>
        <v>10</v>
      </c>
      <c r="B12" s="136"/>
      <c r="C12" s="135" t="s">
        <v>12</v>
      </c>
      <c r="D12" s="134" t="s">
        <v>12</v>
      </c>
    </row>
    <row r="13" spans="1:4" ht="10.5">
      <c r="A13" s="138"/>
      <c r="B13" s="139" t="s">
        <v>266</v>
      </c>
      <c r="C13" s="138"/>
      <c r="D13" s="137"/>
    </row>
    <row r="14" spans="1:4">
      <c r="A14" s="135">
        <f>A12+1</f>
        <v>11</v>
      </c>
      <c r="B14" s="136" t="s">
        <v>265</v>
      </c>
      <c r="C14" s="135" t="s">
        <v>12</v>
      </c>
      <c r="D14" s="134" t="s">
        <v>12</v>
      </c>
    </row>
    <row r="15" spans="1:4">
      <c r="A15" s="135">
        <f>A14+1</f>
        <v>12</v>
      </c>
      <c r="B15" s="136"/>
      <c r="C15" s="135" t="s">
        <v>12</v>
      </c>
      <c r="D15" s="134" t="s">
        <v>12</v>
      </c>
    </row>
    <row r="16" spans="1:4">
      <c r="A16" s="135">
        <f>A15+1</f>
        <v>13</v>
      </c>
      <c r="B16" s="136"/>
      <c r="C16" s="135" t="s">
        <v>12</v>
      </c>
      <c r="D16" s="134" t="s">
        <v>12</v>
      </c>
    </row>
    <row r="17" spans="1:5">
      <c r="A17" s="135">
        <f>A16+1</f>
        <v>14</v>
      </c>
      <c r="B17" s="136"/>
      <c r="C17" s="135" t="s">
        <v>12</v>
      </c>
      <c r="D17" s="134" t="s">
        <v>12</v>
      </c>
    </row>
    <row r="18" spans="1:5">
      <c r="A18" s="135">
        <f>A17+1</f>
        <v>15</v>
      </c>
      <c r="B18" s="136"/>
      <c r="C18" s="135" t="s">
        <v>12</v>
      </c>
      <c r="D18" s="134" t="s">
        <v>12</v>
      </c>
    </row>
    <row r="19" spans="1:5">
      <c r="A19" s="135">
        <f>A18+1</f>
        <v>16</v>
      </c>
      <c r="B19" s="136"/>
      <c r="C19" s="135" t="s">
        <v>12</v>
      </c>
      <c r="D19" s="134" t="s">
        <v>12</v>
      </c>
    </row>
    <row r="20" spans="1:5" ht="10.5">
      <c r="A20" s="138"/>
      <c r="B20" s="139" t="s">
        <v>264</v>
      </c>
      <c r="C20" s="138"/>
      <c r="D20" s="137"/>
      <c r="E20" s="131" t="s">
        <v>23</v>
      </c>
    </row>
    <row r="21" spans="1:5">
      <c r="A21" s="135">
        <f>A19+1</f>
        <v>17</v>
      </c>
      <c r="B21" s="136" t="s">
        <v>263</v>
      </c>
      <c r="C21" s="135" t="s">
        <v>12</v>
      </c>
      <c r="D21" s="134" t="s">
        <v>12</v>
      </c>
    </row>
    <row r="22" spans="1:5">
      <c r="A22" s="135">
        <f>A21+1</f>
        <v>18</v>
      </c>
      <c r="B22" s="136" t="s">
        <v>262</v>
      </c>
      <c r="C22" s="135" t="s">
        <v>12</v>
      </c>
      <c r="D22" s="134" t="s">
        <v>12</v>
      </c>
    </row>
  </sheetData>
  <conditionalFormatting sqref="C1:D14 C23:D65536">
    <cfRule type="containsText" dxfId="3" priority="3" operator="containsText" text="No">
      <formula>NOT(ISERROR(SEARCH("No",C1)))</formula>
    </cfRule>
  </conditionalFormatting>
  <conditionalFormatting sqref="C15:D19">
    <cfRule type="containsText" dxfId="2" priority="2" operator="containsText" text="No">
      <formula>NOT(ISERROR(SEARCH("No",C15)))</formula>
    </cfRule>
  </conditionalFormatting>
  <conditionalFormatting sqref="C20:D22">
    <cfRule type="containsText" dxfId="1" priority="1" operator="containsText" text="No">
      <formula>NOT(ISERROR(SEARCH("No",C20)))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E18"/>
  <sheetViews>
    <sheetView workbookViewId="0">
      <selection activeCell="D21" sqref="D21"/>
    </sheetView>
  </sheetViews>
  <sheetFormatPr defaultColWidth="11.44140625" defaultRowHeight="10.199999999999999"/>
  <cols>
    <col min="1" max="1" width="3.44140625" style="66" customWidth="1"/>
    <col min="2" max="2" width="3.27734375" style="66" bestFit="1" customWidth="1"/>
    <col min="3" max="3" width="22.71875" style="66" bestFit="1" customWidth="1"/>
    <col min="4" max="4" width="57.83203125" style="66" customWidth="1"/>
    <col min="5" max="5" width="3.5546875" style="66" bestFit="1" customWidth="1"/>
    <col min="6" max="16384" width="11.44140625" style="66"/>
  </cols>
  <sheetData>
    <row r="2" spans="2:5">
      <c r="B2" s="153"/>
      <c r="C2" s="153" t="s">
        <v>283</v>
      </c>
      <c r="D2" s="152" t="s">
        <v>282</v>
      </c>
    </row>
    <row r="3" spans="2:5">
      <c r="B3" s="148">
        <v>1</v>
      </c>
      <c r="C3" s="147" t="s">
        <v>59</v>
      </c>
      <c r="D3" s="149" t="s">
        <v>69</v>
      </c>
    </row>
    <row r="4" spans="2:5">
      <c r="B4" s="148">
        <v>2</v>
      </c>
      <c r="C4" s="147" t="s">
        <v>60</v>
      </c>
      <c r="D4" s="149" t="s">
        <v>70</v>
      </c>
    </row>
    <row r="5" spans="2:5" ht="20.399999999999999">
      <c r="B5" s="148">
        <v>3</v>
      </c>
      <c r="C5" s="147" t="s">
        <v>61</v>
      </c>
      <c r="D5" s="150" t="s">
        <v>281</v>
      </c>
    </row>
    <row r="6" spans="2:5">
      <c r="B6" s="148">
        <v>4</v>
      </c>
      <c r="C6" s="147" t="s">
        <v>62</v>
      </c>
      <c r="D6" s="146" t="s">
        <v>280</v>
      </c>
    </row>
    <row r="7" spans="2:5">
      <c r="B7" s="148">
        <v>5</v>
      </c>
      <c r="C7" s="147" t="s">
        <v>63</v>
      </c>
      <c r="D7" s="149" t="s">
        <v>279</v>
      </c>
    </row>
    <row r="8" spans="2:5">
      <c r="B8" s="148">
        <v>6</v>
      </c>
      <c r="C8" s="147" t="s">
        <v>64</v>
      </c>
      <c r="D8" s="149" t="s">
        <v>278</v>
      </c>
    </row>
    <row r="9" spans="2:5">
      <c r="B9" s="148">
        <v>7</v>
      </c>
      <c r="C9" s="151" t="s">
        <v>65</v>
      </c>
      <c r="D9" s="150" t="s">
        <v>71</v>
      </c>
    </row>
    <row r="10" spans="2:5">
      <c r="B10" s="148">
        <v>8</v>
      </c>
      <c r="C10" s="147" t="s">
        <v>66</v>
      </c>
      <c r="D10" s="149" t="s">
        <v>277</v>
      </c>
    </row>
    <row r="11" spans="2:5">
      <c r="B11" s="148">
        <v>9</v>
      </c>
      <c r="C11" s="147" t="s">
        <v>67</v>
      </c>
      <c r="D11" s="149" t="s">
        <v>72</v>
      </c>
    </row>
    <row r="12" spans="2:5" ht="20.399999999999999">
      <c r="B12" s="148">
        <v>10</v>
      </c>
      <c r="C12" s="147" t="s">
        <v>68</v>
      </c>
      <c r="D12" s="146" t="s">
        <v>276</v>
      </c>
    </row>
    <row r="13" spans="2:5" ht="10.5">
      <c r="E13" s="145"/>
    </row>
    <row r="14" spans="2:5" ht="10.5">
      <c r="E14" s="145"/>
    </row>
    <row r="15" spans="2:5" ht="10.5">
      <c r="E15" s="145"/>
    </row>
    <row r="16" spans="2:5" ht="10.5">
      <c r="E16" s="145"/>
    </row>
    <row r="17" spans="5:5" ht="10.5">
      <c r="E17" s="145"/>
    </row>
    <row r="18" spans="5:5" ht="10.5">
      <c r="E18" s="144"/>
    </row>
  </sheetData>
  <hyperlinks>
    <hyperlink ref="D3" r:id="rId1" display="https://owa.moorestephens.com/OWA/redir.aspx?C=mNYhJaKEQUecTLW0lT1kCxwZLnxT7tIIaqmS6pqPVNY1MVdwc1OuIDEjSh1tPOUvzPg66NoLjDY.&amp;URL=mailto%3ainfo%40caithnesspetroleum.com" xr:uid="{00000000-0004-0000-0300-000000000000}"/>
    <hyperlink ref="D4" r:id="rId2" display="https://owa.moorestephens.com/OWA/redir.aspx?C=mNYhJaKEQUecTLW0lT1kCxwZLnxT7tIIaqmS6pqPVNY1MVdwc1OuIDEjSh1tPOUvzPg66NoLjDY.&amp;URL=mailto%3aadmin%40cluffnaturalresources.com" xr:uid="{00000000-0004-0000-0300-000001000000}"/>
    <hyperlink ref="D6" r:id="rId3" display="https://owa.moorestephens.com/OWA/redir.aspx?C=mNYhJaKEQUecTLW0lT1kCxwZLnxT7tIIaqmS6pqPVNY1MVdwc1OuIDEjSh1tPOUvzPg66NoLjDY.&amp;URL=https%3a%2f%2fwww.gazprom-germania.de%2fen%2fcontact.html" xr:uid="{00000000-0004-0000-0300-000002000000}"/>
    <hyperlink ref="D7" r:id="rId4" display="https://owa.moorestephens.com/OWA/redir.aspx?C=mNYhJaKEQUecTLW0lT1kCxwZLnxT7tIIaqmS6pqPVNY1MVdwc1OuIDEjSh1tPOUvzPg66NoLjDY.&amp;URL=mailto%3ainfo%40northpet.com" xr:uid="{00000000-0004-0000-0300-000003000000}"/>
    <hyperlink ref="D8" r:id="rId5" display="https://owa.moorestephens.com/OWA/redir.aspx?C=mNYhJaKEQUecTLW0lT1kCxwZLnxT7tIIaqmS6pqPVNY1MVdwc1OuIDEjSh1tPOUvzPg66NoLjDY.&amp;URL=http%3a%2f%2fwww.onebv.com%2fcontact" xr:uid="{00000000-0004-0000-0300-000004000000}"/>
    <hyperlink ref="D10" r:id="rId6" display="https://owa.moorestephens.com/OWA/redir.aspx?C=mNYhJaKEQUecTLW0lT1kCxwZLnxT7tIIaqmS6pqPVNY1MVdwc1OuIDEjSh1tPOUvzPg66NoLjDY.&amp;URL=http%3a%2f%2fwww.sojitz.com%2fen%2fcontact%2f" xr:uid="{00000000-0004-0000-0300-000005000000}"/>
    <hyperlink ref="D11" r:id="rId7" display="https://owa.moorestephens.com/OWA/redir.aspx?C=mNYhJaKEQUecTLW0lT1kCxwZLnxT7tIIaqmS6pqPVNY1MVdwc1OuIDEjSh1tPOUvzPg66NoLjDY.&amp;URL=mailto%3aenquiries%40arevonenergy.com" xr:uid="{00000000-0004-0000-0300-000006000000}"/>
    <hyperlink ref="D12" r:id="rId8" display="https://owa.moorestephens.com/OWA/redir.aspx?C=mNYhJaKEQUecTLW0lT1kCxwZLnxT7tIIaqmS6pqPVNY1MVdwc1OuIDEjSh1tPOUvzPg66NoLjDY.&amp;URL=https%3a%2f%2fwww.scottishpower.co.uk%2fcontact.process%3fexecution%3de1s1" xr:uid="{00000000-0004-0000-0300-000007000000}"/>
  </hyperlink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3:J4"/>
  <sheetViews>
    <sheetView workbookViewId="0">
      <selection activeCell="D13" sqref="D13"/>
    </sheetView>
  </sheetViews>
  <sheetFormatPr defaultColWidth="11.44140625" defaultRowHeight="12.3"/>
  <cols>
    <col min="1" max="1" width="24" bestFit="1" customWidth="1"/>
    <col min="2" max="2" width="24" customWidth="1"/>
    <col min="3" max="9" width="24" bestFit="1" customWidth="1"/>
    <col min="10" max="10" width="13.1640625" bestFit="1" customWidth="1"/>
  </cols>
  <sheetData>
    <row r="3" spans="1:10">
      <c r="A3" s="195" t="s">
        <v>398</v>
      </c>
    </row>
    <row r="4" spans="1:10">
      <c r="A4" t="s">
        <v>343</v>
      </c>
      <c r="B4" t="s">
        <v>290</v>
      </c>
      <c r="C4" t="s">
        <v>289</v>
      </c>
      <c r="D4" t="s">
        <v>344</v>
      </c>
      <c r="E4" t="s">
        <v>288</v>
      </c>
      <c r="F4" t="s">
        <v>303</v>
      </c>
      <c r="G4" t="s">
        <v>287</v>
      </c>
      <c r="H4" t="s">
        <v>286</v>
      </c>
      <c r="I4" t="s">
        <v>285</v>
      </c>
      <c r="J4" t="s">
        <v>345</v>
      </c>
    </row>
  </sheetData>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E17"/>
  <sheetViews>
    <sheetView workbookViewId="0">
      <pane ySplit="2" topLeftCell="A3" activePane="bottomLeft" state="frozen"/>
      <selection pane="bottomLeft" activeCell="D15" sqref="D15"/>
    </sheetView>
  </sheetViews>
  <sheetFormatPr defaultColWidth="11.44140625" defaultRowHeight="14.4"/>
  <cols>
    <col min="1" max="1" width="1.27734375" style="61" customWidth="1"/>
    <col min="2" max="2" width="2.5546875" style="59" bestFit="1" customWidth="1"/>
    <col min="3" max="3" width="53.5546875" style="59" bestFit="1" customWidth="1"/>
    <col min="4" max="4" width="65" style="59" customWidth="1"/>
    <col min="5" max="5" width="8.71875" style="60" bestFit="1" customWidth="1"/>
    <col min="6" max="16384" width="11.44140625" style="59"/>
  </cols>
  <sheetData>
    <row r="1" spans="1:4" ht="5.0999999999999996" customHeight="1">
      <c r="A1" s="59"/>
    </row>
    <row r="2" spans="1:4" ht="12.75" customHeight="1">
      <c r="A2" s="59"/>
      <c r="B2" s="65" t="s">
        <v>3</v>
      </c>
      <c r="C2" s="64" t="s">
        <v>110</v>
      </c>
      <c r="D2" s="64" t="s">
        <v>109</v>
      </c>
    </row>
    <row r="3" spans="1:4" ht="20.399999999999999">
      <c r="A3" s="59"/>
      <c r="B3" s="63">
        <v>1</v>
      </c>
      <c r="C3" s="62" t="s">
        <v>108</v>
      </c>
      <c r="D3" s="62" t="s">
        <v>107</v>
      </c>
    </row>
    <row r="4" spans="1:4" ht="12.75" customHeight="1">
      <c r="A4" s="59"/>
      <c r="B4" s="63"/>
      <c r="C4" s="62" t="s">
        <v>106</v>
      </c>
      <c r="D4" s="62"/>
    </row>
    <row r="5" spans="1:4" ht="30.6">
      <c r="A5" s="59"/>
      <c r="B5" s="63"/>
      <c r="C5" s="62" t="s">
        <v>105</v>
      </c>
      <c r="D5" s="62"/>
    </row>
    <row r="6" spans="1:4">
      <c r="B6" s="63"/>
      <c r="C6" s="62" t="s">
        <v>293</v>
      </c>
      <c r="D6" s="62"/>
    </row>
    <row r="7" spans="1:4" ht="20.399999999999999">
      <c r="B7" s="63"/>
      <c r="C7" s="62" t="s">
        <v>104</v>
      </c>
      <c r="D7" s="62"/>
    </row>
    <row r="8" spans="1:4">
      <c r="B8" s="63"/>
      <c r="C8" s="62" t="s">
        <v>95</v>
      </c>
      <c r="D8" s="62" t="s">
        <v>103</v>
      </c>
    </row>
    <row r="9" spans="1:4">
      <c r="B9" s="63"/>
      <c r="C9" s="62" t="s">
        <v>102</v>
      </c>
      <c r="D9" s="62"/>
    </row>
    <row r="10" spans="1:4">
      <c r="B10" s="63"/>
      <c r="C10" s="62" t="s">
        <v>28</v>
      </c>
      <c r="D10" s="62" t="s">
        <v>101</v>
      </c>
    </row>
    <row r="11" spans="1:4">
      <c r="B11" s="63"/>
      <c r="C11" s="62" t="s">
        <v>100</v>
      </c>
      <c r="D11" s="62"/>
    </row>
    <row r="12" spans="1:4">
      <c r="B12" s="63"/>
      <c r="C12" s="62" t="s">
        <v>99</v>
      </c>
      <c r="D12" s="62"/>
    </row>
    <row r="13" spans="1:4">
      <c r="B13" s="63"/>
      <c r="C13" s="62" t="s">
        <v>98</v>
      </c>
      <c r="D13" s="62"/>
    </row>
    <row r="14" spans="1:4">
      <c r="B14" s="63"/>
      <c r="C14" s="62" t="s">
        <v>97</v>
      </c>
      <c r="D14" s="62"/>
    </row>
    <row r="15" spans="1:4" ht="20.399999999999999">
      <c r="B15" s="63"/>
      <c r="C15" s="62" t="s">
        <v>291</v>
      </c>
      <c r="D15" s="62"/>
    </row>
    <row r="16" spans="1:4" ht="20.399999999999999">
      <c r="B16" s="63"/>
      <c r="C16" s="62" t="s">
        <v>295</v>
      </c>
      <c r="D16" s="62"/>
    </row>
    <row r="17" spans="2:4">
      <c r="B17" s="63"/>
      <c r="C17" s="62" t="s">
        <v>297</v>
      </c>
      <c r="D17" s="62"/>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29"/>
  <sheetViews>
    <sheetView workbookViewId="0">
      <selection activeCell="B7" sqref="B7"/>
    </sheetView>
  </sheetViews>
  <sheetFormatPr defaultColWidth="9.1640625" defaultRowHeight="12.3"/>
  <cols>
    <col min="1" max="1" width="3.5546875" bestFit="1" customWidth="1"/>
    <col min="2" max="2" width="60.1640625" customWidth="1"/>
    <col min="3" max="6" width="2.5546875" customWidth="1"/>
    <col min="7" max="7" width="0.71875" style="155" customWidth="1"/>
    <col min="8" max="12" width="2.5546875" customWidth="1"/>
    <col min="13" max="13" width="0.71875" style="155" customWidth="1"/>
    <col min="14" max="17" width="2.5546875" customWidth="1"/>
    <col min="18" max="18" width="0.71875" style="155" customWidth="1"/>
    <col min="19" max="22" width="2.5546875" customWidth="1"/>
    <col min="23" max="23" width="0.71875" style="155" customWidth="1"/>
    <col min="24" max="28" width="2.5546875" customWidth="1"/>
    <col min="29" max="29" width="0.71875" style="155" customWidth="1"/>
    <col min="30" max="33" width="2.5546875" customWidth="1"/>
    <col min="34" max="34" width="0.71875" style="155" customWidth="1"/>
    <col min="35" max="39" width="2.5546875" customWidth="1"/>
    <col min="40" max="40" width="0.71875" style="155" customWidth="1"/>
    <col min="41" max="44" width="2.5546875" customWidth="1"/>
    <col min="45" max="45" width="0.71875" style="155" customWidth="1"/>
    <col min="46" max="49" width="2.5546875" customWidth="1"/>
  </cols>
  <sheetData>
    <row r="1" spans="1:49" ht="12.75" customHeight="1">
      <c r="A1" s="326" t="s">
        <v>3</v>
      </c>
      <c r="B1" s="328" t="s">
        <v>10</v>
      </c>
      <c r="C1" s="330" t="s">
        <v>312</v>
      </c>
      <c r="D1" s="330"/>
      <c r="E1" s="330"/>
      <c r="F1" s="330"/>
      <c r="G1" s="177"/>
      <c r="H1" s="330" t="s">
        <v>313</v>
      </c>
      <c r="I1" s="330"/>
      <c r="J1" s="330"/>
      <c r="K1" s="330"/>
      <c r="L1" s="330"/>
      <c r="M1" s="177"/>
      <c r="N1" s="331" t="s">
        <v>320</v>
      </c>
      <c r="O1" s="332"/>
      <c r="P1" s="332"/>
      <c r="Q1" s="333"/>
      <c r="R1" s="177"/>
      <c r="S1" s="325" t="s">
        <v>330</v>
      </c>
      <c r="T1" s="324"/>
      <c r="U1" s="324"/>
      <c r="V1" s="324"/>
      <c r="W1" s="177"/>
      <c r="X1" s="324" t="s">
        <v>331</v>
      </c>
      <c r="Y1" s="324"/>
      <c r="Z1" s="324"/>
      <c r="AA1" s="324"/>
      <c r="AB1" s="324"/>
      <c r="AC1" s="177"/>
      <c r="AD1" s="324" t="s">
        <v>332</v>
      </c>
      <c r="AE1" s="324"/>
      <c r="AF1" s="324"/>
      <c r="AG1" s="324"/>
      <c r="AH1" s="177"/>
      <c r="AI1" s="324" t="s">
        <v>333</v>
      </c>
      <c r="AJ1" s="324"/>
      <c r="AK1" s="324"/>
      <c r="AL1" s="324"/>
      <c r="AM1" s="324"/>
      <c r="AN1" s="177"/>
      <c r="AO1" s="324" t="s">
        <v>334</v>
      </c>
      <c r="AP1" s="324"/>
      <c r="AQ1" s="324"/>
      <c r="AR1" s="324"/>
      <c r="AS1" s="177"/>
      <c r="AT1" s="324" t="s">
        <v>335</v>
      </c>
      <c r="AU1" s="324"/>
      <c r="AV1" s="324"/>
      <c r="AW1" s="324"/>
    </row>
    <row r="2" spans="1:49" ht="15.75" customHeight="1">
      <c r="A2" s="327"/>
      <c r="B2" s="329"/>
      <c r="C2" s="175" t="s">
        <v>325</v>
      </c>
      <c r="D2" s="175" t="s">
        <v>326</v>
      </c>
      <c r="E2" s="175" t="s">
        <v>327</v>
      </c>
      <c r="F2" s="175" t="s">
        <v>328</v>
      </c>
      <c r="G2" s="178"/>
      <c r="H2" s="175" t="s">
        <v>325</v>
      </c>
      <c r="I2" s="175" t="s">
        <v>326</v>
      </c>
      <c r="J2" s="175" t="s">
        <v>327</v>
      </c>
      <c r="K2" s="175" t="s">
        <v>328</v>
      </c>
      <c r="L2" s="175" t="s">
        <v>329</v>
      </c>
      <c r="M2" s="178"/>
      <c r="N2" s="175" t="s">
        <v>325</v>
      </c>
      <c r="O2" s="175" t="s">
        <v>326</v>
      </c>
      <c r="P2" s="175" t="s">
        <v>327</v>
      </c>
      <c r="Q2" s="175" t="s">
        <v>328</v>
      </c>
      <c r="R2" s="178"/>
      <c r="S2" s="175" t="s">
        <v>325</v>
      </c>
      <c r="T2" s="175" t="s">
        <v>326</v>
      </c>
      <c r="U2" s="175" t="s">
        <v>327</v>
      </c>
      <c r="V2" s="175" t="s">
        <v>328</v>
      </c>
      <c r="W2" s="178"/>
      <c r="X2" s="175" t="s">
        <v>325</v>
      </c>
      <c r="Y2" s="175" t="s">
        <v>326</v>
      </c>
      <c r="Z2" s="175" t="s">
        <v>327</v>
      </c>
      <c r="AA2" s="175" t="s">
        <v>328</v>
      </c>
      <c r="AB2" s="175" t="s">
        <v>329</v>
      </c>
      <c r="AC2" s="178"/>
      <c r="AD2" s="175" t="s">
        <v>325</v>
      </c>
      <c r="AE2" s="175" t="s">
        <v>326</v>
      </c>
      <c r="AF2" s="175" t="s">
        <v>327</v>
      </c>
      <c r="AG2" s="175" t="s">
        <v>328</v>
      </c>
      <c r="AH2" s="178"/>
      <c r="AI2" s="175" t="s">
        <v>325</v>
      </c>
      <c r="AJ2" s="175" t="s">
        <v>326</v>
      </c>
      <c r="AK2" s="175" t="s">
        <v>327</v>
      </c>
      <c r="AL2" s="175" t="s">
        <v>328</v>
      </c>
      <c r="AM2" s="175" t="s">
        <v>329</v>
      </c>
      <c r="AN2" s="178"/>
      <c r="AO2" s="175" t="s">
        <v>325</v>
      </c>
      <c r="AP2" s="175" t="s">
        <v>326</v>
      </c>
      <c r="AQ2" s="175" t="s">
        <v>327</v>
      </c>
      <c r="AR2" s="175" t="s">
        <v>328</v>
      </c>
      <c r="AS2" s="178"/>
      <c r="AT2" s="175" t="s">
        <v>325</v>
      </c>
      <c r="AU2" s="175" t="s">
        <v>326</v>
      </c>
      <c r="AV2" s="175" t="s">
        <v>327</v>
      </c>
      <c r="AW2" s="175" t="s">
        <v>328</v>
      </c>
    </row>
    <row r="3" spans="1:49">
      <c r="A3" s="156"/>
      <c r="B3" s="18" t="s">
        <v>314</v>
      </c>
      <c r="C3" s="157"/>
      <c r="D3" s="157"/>
      <c r="E3" s="157"/>
      <c r="F3" s="157"/>
      <c r="G3" s="166"/>
      <c r="H3" s="157"/>
      <c r="I3" s="157"/>
      <c r="J3" s="157"/>
      <c r="K3" s="157"/>
      <c r="L3" s="157"/>
      <c r="M3" s="166"/>
      <c r="N3" s="157"/>
      <c r="O3" s="157"/>
      <c r="P3" s="157"/>
      <c r="Q3" s="157"/>
      <c r="R3" s="166"/>
      <c r="S3" s="157"/>
      <c r="T3" s="157"/>
      <c r="U3" s="157"/>
      <c r="V3" s="157"/>
      <c r="W3" s="166"/>
      <c r="X3" s="157"/>
      <c r="Y3" s="157"/>
      <c r="Z3" s="157"/>
      <c r="AA3" s="157"/>
      <c r="AB3" s="157"/>
      <c r="AC3" s="166"/>
      <c r="AD3" s="157"/>
      <c r="AE3" s="157"/>
      <c r="AF3" s="157"/>
      <c r="AG3" s="157"/>
      <c r="AH3" s="166"/>
      <c r="AI3" s="157"/>
      <c r="AJ3" s="157"/>
      <c r="AK3" s="157"/>
      <c r="AL3" s="157"/>
      <c r="AM3" s="157"/>
      <c r="AN3" s="166"/>
      <c r="AO3" s="157"/>
      <c r="AP3" s="157"/>
      <c r="AQ3" s="157"/>
      <c r="AR3" s="157"/>
      <c r="AS3" s="166"/>
      <c r="AT3" s="157"/>
      <c r="AU3" s="157"/>
      <c r="AV3" s="157"/>
      <c r="AW3" s="157"/>
    </row>
    <row r="4" spans="1:49" ht="12.75" customHeight="1">
      <c r="A4" s="158">
        <v>1</v>
      </c>
      <c r="B4" s="159" t="s">
        <v>315</v>
      </c>
      <c r="C4" s="161"/>
      <c r="D4" s="160"/>
      <c r="E4" s="160"/>
      <c r="F4" s="161"/>
      <c r="G4" s="171"/>
      <c r="H4" s="161"/>
      <c r="I4" s="161"/>
      <c r="J4" s="161"/>
      <c r="K4" s="161"/>
      <c r="L4" s="161"/>
      <c r="M4" s="171"/>
      <c r="N4" s="161"/>
      <c r="O4" s="161"/>
      <c r="P4" s="161"/>
      <c r="Q4" s="161"/>
      <c r="R4" s="171"/>
      <c r="S4" s="161"/>
      <c r="T4" s="161"/>
      <c r="U4" s="161"/>
      <c r="V4" s="161"/>
      <c r="W4" s="171"/>
      <c r="X4" s="161"/>
      <c r="Y4" s="161"/>
      <c r="Z4" s="161"/>
      <c r="AA4" s="161"/>
      <c r="AB4" s="161"/>
      <c r="AC4" s="171"/>
      <c r="AD4" s="161"/>
      <c r="AE4" s="161"/>
      <c r="AF4" s="161"/>
      <c r="AG4" s="161"/>
      <c r="AH4" s="171"/>
      <c r="AI4" s="161"/>
      <c r="AJ4" s="161"/>
      <c r="AK4" s="161"/>
      <c r="AL4" s="161"/>
      <c r="AM4" s="161"/>
      <c r="AN4" s="171"/>
      <c r="AO4" s="161"/>
      <c r="AP4" s="161"/>
      <c r="AQ4" s="161"/>
      <c r="AR4" s="161"/>
      <c r="AS4" s="171"/>
      <c r="AT4" s="161"/>
      <c r="AU4" s="161"/>
      <c r="AV4" s="161"/>
      <c r="AW4" s="161"/>
    </row>
    <row r="5" spans="1:49" ht="12.75" customHeight="1">
      <c r="A5" s="158">
        <v>2</v>
      </c>
      <c r="B5" s="159" t="s">
        <v>316</v>
      </c>
      <c r="C5" s="161"/>
      <c r="D5" s="161"/>
      <c r="E5" s="161"/>
      <c r="F5" s="161"/>
      <c r="G5" s="169"/>
      <c r="H5" s="160"/>
      <c r="I5" s="161"/>
      <c r="J5" s="161"/>
      <c r="K5" s="161"/>
      <c r="L5" s="161"/>
      <c r="M5" s="169"/>
      <c r="N5" s="161"/>
      <c r="O5" s="161"/>
      <c r="P5" s="161"/>
      <c r="Q5" s="161"/>
      <c r="R5" s="169"/>
      <c r="S5" s="161"/>
      <c r="T5" s="161"/>
      <c r="U5" s="161"/>
      <c r="V5" s="161"/>
      <c r="W5" s="169"/>
      <c r="X5" s="161"/>
      <c r="Y5" s="161"/>
      <c r="Z5" s="161"/>
      <c r="AA5" s="161"/>
      <c r="AB5" s="161"/>
      <c r="AC5" s="169"/>
      <c r="AD5" s="161"/>
      <c r="AE5" s="161"/>
      <c r="AF5" s="161"/>
      <c r="AG5" s="161"/>
      <c r="AH5" s="169"/>
      <c r="AI5" s="161"/>
      <c r="AJ5" s="161"/>
      <c r="AK5" s="161"/>
      <c r="AL5" s="161"/>
      <c r="AM5" s="161"/>
      <c r="AN5" s="169"/>
      <c r="AO5" s="161"/>
      <c r="AP5" s="161"/>
      <c r="AQ5" s="161"/>
      <c r="AR5" s="161"/>
      <c r="AS5" s="169"/>
      <c r="AT5" s="161"/>
      <c r="AU5" s="161"/>
      <c r="AV5" s="161"/>
      <c r="AW5" s="161"/>
    </row>
    <row r="6" spans="1:49" ht="12.75" customHeight="1">
      <c r="A6" s="164">
        <v>3</v>
      </c>
      <c r="B6" s="159" t="s">
        <v>317</v>
      </c>
      <c r="C6" s="161"/>
      <c r="D6" s="161"/>
      <c r="E6" s="161"/>
      <c r="F6" s="161"/>
      <c r="G6" s="169"/>
      <c r="H6" s="160"/>
      <c r="I6" s="161"/>
      <c r="J6" s="161"/>
      <c r="K6" s="161"/>
      <c r="L6" s="161"/>
      <c r="M6" s="169"/>
      <c r="N6" s="161"/>
      <c r="O6" s="161"/>
      <c r="P6" s="161"/>
      <c r="Q6" s="161"/>
      <c r="R6" s="169"/>
      <c r="S6" s="161"/>
      <c r="T6" s="161"/>
      <c r="U6" s="161"/>
      <c r="V6" s="161"/>
      <c r="W6" s="169"/>
      <c r="X6" s="161"/>
      <c r="Y6" s="161"/>
      <c r="Z6" s="161"/>
      <c r="AA6" s="161"/>
      <c r="AB6" s="161"/>
      <c r="AC6" s="169"/>
      <c r="AD6" s="161"/>
      <c r="AE6" s="161"/>
      <c r="AF6" s="161"/>
      <c r="AG6" s="161"/>
      <c r="AH6" s="169"/>
      <c r="AI6" s="161"/>
      <c r="AJ6" s="161"/>
      <c r="AK6" s="161"/>
      <c r="AL6" s="161"/>
      <c r="AM6" s="161"/>
      <c r="AN6" s="169"/>
      <c r="AO6" s="161"/>
      <c r="AP6" s="161"/>
      <c r="AQ6" s="161"/>
      <c r="AR6" s="161"/>
      <c r="AS6" s="169"/>
      <c r="AT6" s="161"/>
      <c r="AU6" s="161"/>
      <c r="AV6" s="161"/>
      <c r="AW6" s="161"/>
    </row>
    <row r="7" spans="1:49" ht="12.75" customHeight="1">
      <c r="A7" s="158">
        <v>4</v>
      </c>
      <c r="B7" s="159" t="s">
        <v>318</v>
      </c>
      <c r="C7" s="169"/>
      <c r="D7" s="170"/>
      <c r="E7" s="170"/>
      <c r="F7" s="171"/>
      <c r="G7" s="17"/>
      <c r="H7" s="155"/>
      <c r="I7" s="160"/>
      <c r="J7" s="160"/>
      <c r="K7" s="160"/>
      <c r="L7" s="171"/>
      <c r="M7" s="17"/>
      <c r="N7" s="171"/>
      <c r="O7" s="171"/>
      <c r="P7" s="171"/>
      <c r="Q7" s="171"/>
      <c r="R7" s="17"/>
      <c r="S7" s="171"/>
      <c r="T7" s="171"/>
      <c r="U7" s="171"/>
      <c r="V7" s="171"/>
      <c r="W7" s="17"/>
      <c r="X7" s="171"/>
      <c r="Y7" s="171"/>
      <c r="Z7" s="171"/>
      <c r="AA7" s="171"/>
      <c r="AB7" s="171"/>
      <c r="AC7" s="17"/>
      <c r="AD7" s="171"/>
      <c r="AE7" s="171"/>
      <c r="AF7" s="171"/>
      <c r="AG7" s="171"/>
      <c r="AH7" s="17"/>
      <c r="AI7" s="171"/>
      <c r="AJ7" s="171"/>
      <c r="AK7" s="171"/>
      <c r="AL7" s="171"/>
      <c r="AM7" s="171"/>
      <c r="AN7" s="17"/>
      <c r="AO7" s="171"/>
      <c r="AP7" s="171"/>
      <c r="AQ7" s="171"/>
      <c r="AR7" s="171"/>
      <c r="AS7" s="17"/>
      <c r="AT7" s="171"/>
      <c r="AU7" s="171"/>
      <c r="AV7" s="171"/>
      <c r="AW7" s="171"/>
    </row>
    <row r="8" spans="1:49" ht="12.75" customHeight="1">
      <c r="A8" s="164">
        <v>5</v>
      </c>
      <c r="B8" s="168" t="s">
        <v>319</v>
      </c>
      <c r="C8" s="169"/>
      <c r="D8" s="172"/>
      <c r="E8" s="172"/>
      <c r="F8" s="168"/>
      <c r="G8" s="168"/>
      <c r="H8" s="168"/>
      <c r="I8" s="168"/>
      <c r="J8" s="171"/>
      <c r="K8" s="160"/>
      <c r="L8" s="173"/>
      <c r="M8" s="168"/>
      <c r="N8" s="171"/>
      <c r="O8" s="171"/>
      <c r="P8" s="171"/>
      <c r="Q8" s="171"/>
      <c r="R8" s="168"/>
      <c r="S8" s="171"/>
      <c r="T8" s="171"/>
      <c r="U8" s="171"/>
      <c r="V8" s="171"/>
      <c r="W8" s="168"/>
      <c r="X8" s="171"/>
      <c r="Y8" s="171"/>
      <c r="Z8" s="171"/>
      <c r="AA8" s="171"/>
      <c r="AB8" s="171"/>
      <c r="AC8" s="168"/>
      <c r="AD8" s="171"/>
      <c r="AE8" s="171"/>
      <c r="AF8" s="171"/>
      <c r="AG8" s="171"/>
      <c r="AH8" s="168"/>
      <c r="AI8" s="171"/>
      <c r="AJ8" s="171"/>
      <c r="AK8" s="171"/>
      <c r="AL8" s="171"/>
      <c r="AM8" s="171"/>
      <c r="AN8" s="168"/>
      <c r="AO8" s="171"/>
      <c r="AP8" s="171"/>
      <c r="AQ8" s="171"/>
      <c r="AR8" s="171"/>
      <c r="AS8" s="168"/>
      <c r="AT8" s="171"/>
      <c r="AU8" s="171"/>
      <c r="AV8" s="171"/>
      <c r="AW8" s="171"/>
    </row>
    <row r="9" spans="1:49" ht="12.75" customHeight="1">
      <c r="A9" s="158">
        <v>6</v>
      </c>
      <c r="B9" s="159" t="s">
        <v>321</v>
      </c>
      <c r="C9" s="169"/>
      <c r="D9" s="172"/>
      <c r="E9" s="172"/>
      <c r="F9" s="160"/>
      <c r="G9" s="169"/>
      <c r="H9" s="168"/>
      <c r="I9" s="168"/>
      <c r="J9" s="171"/>
      <c r="K9" s="171"/>
      <c r="L9" s="173"/>
      <c r="M9" s="169"/>
      <c r="N9" s="171"/>
      <c r="O9" s="171"/>
      <c r="P9" s="171"/>
      <c r="Q9" s="171"/>
      <c r="R9" s="169"/>
      <c r="S9" s="171"/>
      <c r="T9" s="171"/>
      <c r="U9" s="171"/>
      <c r="V9" s="171"/>
      <c r="W9" s="169"/>
      <c r="X9" s="171"/>
      <c r="Y9" s="171"/>
      <c r="Z9" s="171"/>
      <c r="AA9" s="171"/>
      <c r="AB9" s="171"/>
      <c r="AC9" s="169"/>
      <c r="AD9" s="171"/>
      <c r="AE9" s="171"/>
      <c r="AF9" s="171"/>
      <c r="AG9" s="171"/>
      <c r="AH9" s="169"/>
      <c r="AI9" s="171"/>
      <c r="AJ9" s="171"/>
      <c r="AK9" s="171"/>
      <c r="AL9" s="171"/>
      <c r="AM9" s="171"/>
      <c r="AN9" s="169"/>
      <c r="AO9" s="171"/>
      <c r="AP9" s="171"/>
      <c r="AQ9" s="171"/>
      <c r="AR9" s="171"/>
      <c r="AS9" s="169"/>
      <c r="AT9" s="171"/>
      <c r="AU9" s="171"/>
      <c r="AV9" s="171"/>
      <c r="AW9" s="171"/>
    </row>
    <row r="10" spans="1:49" ht="12.75" customHeight="1">
      <c r="A10" s="164">
        <v>7</v>
      </c>
      <c r="B10" s="168" t="s">
        <v>324</v>
      </c>
      <c r="C10" s="169"/>
      <c r="D10" s="172"/>
      <c r="E10" s="172"/>
      <c r="F10" s="168"/>
      <c r="G10" s="168"/>
      <c r="H10" s="168"/>
      <c r="I10" s="168"/>
      <c r="J10" s="171"/>
      <c r="K10" s="171"/>
      <c r="L10" s="173"/>
      <c r="M10" s="168"/>
      <c r="N10" s="160"/>
      <c r="O10" s="171"/>
      <c r="P10" s="171"/>
      <c r="Q10" s="171"/>
      <c r="R10" s="168"/>
      <c r="S10" s="171"/>
      <c r="T10" s="171"/>
      <c r="U10" s="171"/>
      <c r="V10" s="171"/>
      <c r="W10" s="168"/>
      <c r="X10" s="171"/>
      <c r="Y10" s="171"/>
      <c r="Z10" s="171"/>
      <c r="AA10" s="171"/>
      <c r="AB10" s="171"/>
      <c r="AC10" s="168"/>
      <c r="AD10" s="171"/>
      <c r="AE10" s="171"/>
      <c r="AF10" s="171"/>
      <c r="AG10" s="171"/>
      <c r="AH10" s="168"/>
      <c r="AI10" s="171"/>
      <c r="AJ10" s="171"/>
      <c r="AK10" s="171"/>
      <c r="AL10" s="171"/>
      <c r="AM10" s="171"/>
      <c r="AN10" s="168"/>
      <c r="AO10" s="171"/>
      <c r="AP10" s="171"/>
      <c r="AQ10" s="171"/>
      <c r="AR10" s="171"/>
      <c r="AS10" s="168"/>
      <c r="AT10" s="171"/>
      <c r="AU10" s="171"/>
      <c r="AV10" s="171"/>
      <c r="AW10" s="171"/>
    </row>
    <row r="11" spans="1:49" ht="12.75" customHeight="1">
      <c r="A11" s="158">
        <v>8</v>
      </c>
      <c r="B11" s="176" t="s">
        <v>322</v>
      </c>
      <c r="C11" s="169"/>
      <c r="D11" s="172"/>
      <c r="E11" s="172"/>
      <c r="F11" s="168"/>
      <c r="G11" s="168"/>
      <c r="H11" s="168"/>
      <c r="I11" s="168"/>
      <c r="J11" s="171"/>
      <c r="K11" s="171"/>
      <c r="L11" s="173"/>
      <c r="M11" s="168"/>
      <c r="N11" s="171"/>
      <c r="O11" s="171"/>
      <c r="P11" s="171"/>
      <c r="Q11" s="171"/>
      <c r="R11" s="168"/>
      <c r="S11" s="171"/>
      <c r="T11" s="171"/>
      <c r="U11" s="171"/>
      <c r="V11" s="171"/>
      <c r="W11" s="168"/>
      <c r="X11" s="171"/>
      <c r="Y11" s="171"/>
      <c r="Z11" s="171"/>
      <c r="AA11" s="171"/>
      <c r="AB11" s="171"/>
      <c r="AC11" s="168"/>
      <c r="AD11" s="171"/>
      <c r="AE11" s="171"/>
      <c r="AF11" s="171"/>
      <c r="AG11" s="160"/>
      <c r="AH11" s="168"/>
      <c r="AI11" s="171"/>
      <c r="AJ11" s="171"/>
      <c r="AK11" s="171"/>
      <c r="AL11" s="171"/>
      <c r="AM11" s="171"/>
      <c r="AN11" s="168"/>
      <c r="AO11" s="171"/>
      <c r="AP11" s="171"/>
      <c r="AQ11" s="171"/>
      <c r="AR11" s="171"/>
      <c r="AS11" s="168"/>
      <c r="AT11" s="171"/>
      <c r="AU11" s="171"/>
      <c r="AV11" s="171"/>
      <c r="AW11" s="171"/>
    </row>
    <row r="12" spans="1:49">
      <c r="A12" s="164">
        <v>9</v>
      </c>
      <c r="B12" s="168" t="s">
        <v>323</v>
      </c>
      <c r="C12" s="169"/>
      <c r="D12" s="172"/>
      <c r="E12" s="172"/>
      <c r="F12" s="168"/>
      <c r="G12" s="168"/>
      <c r="H12" s="168"/>
      <c r="I12" s="168"/>
      <c r="J12" s="171"/>
      <c r="K12" s="171"/>
      <c r="L12" s="173"/>
      <c r="M12" s="168"/>
      <c r="N12" s="171"/>
      <c r="O12" s="171"/>
      <c r="P12" s="171"/>
      <c r="Q12" s="171"/>
      <c r="R12" s="168"/>
      <c r="S12" s="171"/>
      <c r="T12" s="171"/>
      <c r="U12" s="171"/>
      <c r="V12" s="171"/>
      <c r="W12" s="168"/>
      <c r="X12" s="171"/>
      <c r="Y12" s="171"/>
      <c r="Z12" s="171"/>
      <c r="AA12" s="171"/>
      <c r="AB12" s="171"/>
      <c r="AC12" s="168"/>
      <c r="AD12" s="171"/>
      <c r="AE12" s="171"/>
      <c r="AF12" s="171"/>
      <c r="AG12" s="160"/>
      <c r="AH12" s="168"/>
      <c r="AI12" s="171"/>
      <c r="AJ12" s="171"/>
      <c r="AK12" s="171"/>
      <c r="AL12" s="171"/>
      <c r="AM12" s="171"/>
      <c r="AN12" s="168"/>
      <c r="AO12" s="171"/>
      <c r="AP12" s="171"/>
      <c r="AQ12" s="171"/>
      <c r="AR12" s="171"/>
      <c r="AS12" s="168"/>
      <c r="AT12" s="171"/>
      <c r="AU12" s="171"/>
      <c r="AV12" s="171"/>
      <c r="AW12" s="171"/>
    </row>
    <row r="13" spans="1:49">
      <c r="A13" s="158">
        <v>10</v>
      </c>
      <c r="B13" s="168" t="s">
        <v>336</v>
      </c>
      <c r="C13" s="169"/>
      <c r="D13" s="172"/>
      <c r="E13" s="172"/>
      <c r="F13" s="168"/>
      <c r="G13" s="168"/>
      <c r="H13" s="168"/>
      <c r="I13" s="168"/>
      <c r="J13" s="171"/>
      <c r="K13" s="171"/>
      <c r="L13" s="173"/>
      <c r="M13" s="168"/>
      <c r="N13" s="160"/>
      <c r="O13" s="160"/>
      <c r="P13" s="160"/>
      <c r="Q13" s="160"/>
      <c r="R13" s="168"/>
      <c r="S13" s="160"/>
      <c r="T13" s="160"/>
      <c r="U13" s="160"/>
      <c r="V13" s="160"/>
      <c r="W13" s="168"/>
      <c r="X13" s="160"/>
      <c r="Y13" s="160"/>
      <c r="Z13" s="160"/>
      <c r="AA13" s="160"/>
      <c r="AB13" s="160"/>
      <c r="AC13" s="168"/>
      <c r="AD13" s="160"/>
      <c r="AE13" s="160"/>
      <c r="AF13" s="160"/>
      <c r="AG13" s="160"/>
      <c r="AH13" s="168"/>
      <c r="AI13" s="160"/>
      <c r="AJ13" s="160"/>
      <c r="AK13" s="160"/>
      <c r="AL13" s="171"/>
      <c r="AM13" s="171"/>
      <c r="AN13" s="168"/>
      <c r="AO13" s="171"/>
      <c r="AP13" s="171"/>
      <c r="AQ13" s="171"/>
      <c r="AR13" s="171"/>
      <c r="AS13" s="168"/>
      <c r="AT13" s="171"/>
      <c r="AU13" s="171"/>
      <c r="AV13" s="171"/>
      <c r="AW13" s="171"/>
    </row>
    <row r="14" spans="1:49">
      <c r="A14" s="164">
        <v>11</v>
      </c>
      <c r="B14" s="176" t="s">
        <v>337</v>
      </c>
      <c r="C14" s="169"/>
      <c r="D14" s="172"/>
      <c r="E14" s="172"/>
      <c r="F14" s="168"/>
      <c r="G14" s="168"/>
      <c r="H14" s="168"/>
      <c r="I14" s="168"/>
      <c r="J14" s="171"/>
      <c r="K14" s="171"/>
      <c r="L14" s="173"/>
      <c r="M14" s="168"/>
      <c r="N14" s="171"/>
      <c r="O14" s="171"/>
      <c r="P14" s="171"/>
      <c r="Q14" s="171"/>
      <c r="R14" s="168"/>
      <c r="S14" s="171"/>
      <c r="T14" s="171"/>
      <c r="U14" s="171"/>
      <c r="V14" s="171"/>
      <c r="W14" s="168"/>
      <c r="X14" s="171"/>
      <c r="Y14" s="171"/>
      <c r="Z14" s="171"/>
      <c r="AA14" s="171"/>
      <c r="AB14" s="171"/>
      <c r="AC14" s="168"/>
      <c r="AD14" s="171"/>
      <c r="AE14" s="171"/>
      <c r="AF14" s="171"/>
      <c r="AG14" s="171"/>
      <c r="AH14" s="168"/>
      <c r="AI14" s="171"/>
      <c r="AJ14" s="171"/>
      <c r="AK14" s="171"/>
      <c r="AL14" s="171"/>
      <c r="AM14" s="171"/>
      <c r="AN14" s="168"/>
      <c r="AO14" s="171"/>
      <c r="AP14" s="171"/>
      <c r="AQ14" s="171"/>
      <c r="AR14" s="171"/>
      <c r="AS14" s="168"/>
      <c r="AT14" s="171"/>
      <c r="AU14" s="171"/>
      <c r="AV14" s="171"/>
      <c r="AW14" s="171"/>
    </row>
    <row r="15" spans="1:49">
      <c r="A15" s="158">
        <v>12</v>
      </c>
      <c r="B15" s="176" t="s">
        <v>338</v>
      </c>
      <c r="C15" s="169"/>
      <c r="D15" s="172"/>
      <c r="E15" s="172"/>
      <c r="F15" s="168"/>
      <c r="G15" s="168"/>
      <c r="H15" s="168"/>
      <c r="I15" s="168"/>
      <c r="J15" s="171"/>
      <c r="K15" s="171"/>
      <c r="L15" s="173"/>
      <c r="M15" s="168"/>
      <c r="N15" s="171"/>
      <c r="O15" s="171"/>
      <c r="P15" s="171"/>
      <c r="Q15" s="171"/>
      <c r="R15" s="168"/>
      <c r="S15" s="171"/>
      <c r="T15" s="171"/>
      <c r="U15" s="171"/>
      <c r="V15" s="171"/>
      <c r="W15" s="168"/>
      <c r="X15" s="171"/>
      <c r="Y15" s="171"/>
      <c r="Z15" s="171"/>
      <c r="AA15" s="171"/>
      <c r="AB15" s="171"/>
      <c r="AC15" s="168"/>
      <c r="AD15" s="171"/>
      <c r="AE15" s="171"/>
      <c r="AF15" s="171"/>
      <c r="AG15" s="171"/>
      <c r="AH15" s="168"/>
      <c r="AI15" s="171"/>
      <c r="AJ15" s="171"/>
      <c r="AK15" s="171"/>
      <c r="AL15" s="171"/>
      <c r="AM15" s="171"/>
      <c r="AN15" s="168"/>
      <c r="AO15" s="171"/>
      <c r="AP15" s="171"/>
      <c r="AQ15" s="171"/>
      <c r="AR15" s="171"/>
      <c r="AS15" s="168"/>
      <c r="AT15" s="171"/>
      <c r="AU15" s="171"/>
      <c r="AV15" s="171"/>
      <c r="AW15" s="171"/>
    </row>
    <row r="16" spans="1:49">
      <c r="A16" s="164">
        <v>13</v>
      </c>
      <c r="B16" s="176" t="s">
        <v>339</v>
      </c>
      <c r="C16" s="169"/>
      <c r="D16" s="172"/>
      <c r="E16" s="172"/>
      <c r="F16" s="168"/>
      <c r="G16" s="168"/>
      <c r="H16" s="168"/>
      <c r="I16" s="168"/>
      <c r="J16" s="171"/>
      <c r="K16" s="171"/>
      <c r="L16" s="173"/>
      <c r="M16" s="168"/>
      <c r="N16" s="171"/>
      <c r="O16" s="171"/>
      <c r="P16" s="171"/>
      <c r="Q16" s="171"/>
      <c r="R16" s="168"/>
      <c r="S16" s="171"/>
      <c r="T16" s="171"/>
      <c r="U16" s="171"/>
      <c r="V16" s="171"/>
      <c r="W16" s="168"/>
      <c r="X16" s="171"/>
      <c r="Y16" s="171"/>
      <c r="Z16" s="171"/>
      <c r="AA16" s="171"/>
      <c r="AB16" s="171"/>
      <c r="AC16" s="168"/>
      <c r="AD16" s="171"/>
      <c r="AE16" s="171"/>
      <c r="AF16" s="171"/>
      <c r="AG16" s="171"/>
      <c r="AH16" s="168"/>
      <c r="AI16" s="171"/>
      <c r="AJ16" s="171"/>
      <c r="AK16" s="171"/>
      <c r="AL16" s="171"/>
      <c r="AM16" s="171"/>
      <c r="AN16" s="168"/>
      <c r="AO16" s="171"/>
      <c r="AP16" s="171"/>
      <c r="AQ16" s="171"/>
      <c r="AR16" s="171"/>
      <c r="AS16" s="168"/>
      <c r="AT16" s="171"/>
      <c r="AU16" s="171"/>
      <c r="AV16" s="171"/>
      <c r="AW16" s="171"/>
    </row>
    <row r="17" spans="1:49">
      <c r="A17" s="167"/>
      <c r="B17" s="176" t="s">
        <v>340</v>
      </c>
      <c r="C17" s="169"/>
      <c r="D17" s="172"/>
      <c r="E17" s="172"/>
      <c r="F17" s="168"/>
      <c r="G17" s="168"/>
      <c r="H17" s="168"/>
      <c r="I17" s="168"/>
      <c r="J17" s="171"/>
      <c r="K17" s="171"/>
      <c r="L17" s="173"/>
      <c r="M17" s="168"/>
      <c r="N17" s="171"/>
      <c r="O17" s="171"/>
      <c r="P17" s="171"/>
      <c r="Q17" s="171"/>
      <c r="R17" s="168"/>
      <c r="S17" s="171"/>
      <c r="T17" s="171"/>
      <c r="U17" s="171"/>
      <c r="V17" s="171"/>
      <c r="W17" s="168"/>
      <c r="X17" s="171"/>
      <c r="Y17" s="171"/>
      <c r="Z17" s="171"/>
      <c r="AA17" s="171"/>
      <c r="AB17" s="171"/>
      <c r="AC17" s="168"/>
      <c r="AD17" s="171"/>
      <c r="AE17" s="171"/>
      <c r="AF17" s="171"/>
      <c r="AG17" s="171"/>
      <c r="AH17" s="168"/>
      <c r="AI17" s="171"/>
      <c r="AJ17" s="171"/>
      <c r="AK17" s="171"/>
      <c r="AL17" s="171"/>
      <c r="AM17" s="171"/>
      <c r="AN17" s="168"/>
      <c r="AO17" s="171"/>
      <c r="AP17" s="171"/>
      <c r="AQ17" s="171"/>
      <c r="AR17" s="171"/>
      <c r="AS17" s="168"/>
      <c r="AT17" s="171"/>
      <c r="AU17" s="171"/>
      <c r="AV17" s="171"/>
      <c r="AW17" s="171"/>
    </row>
    <row r="18" spans="1:49">
      <c r="A18" s="164"/>
      <c r="B18" s="165"/>
      <c r="C18" s="169"/>
      <c r="D18" s="172"/>
      <c r="E18" s="172"/>
      <c r="F18" s="168"/>
      <c r="G18" s="168"/>
      <c r="H18" s="168"/>
      <c r="I18" s="168"/>
      <c r="J18" s="171"/>
      <c r="K18" s="171"/>
      <c r="L18" s="173"/>
      <c r="M18" s="168"/>
      <c r="N18" s="171"/>
      <c r="O18" s="171"/>
      <c r="P18" s="171"/>
      <c r="Q18" s="171"/>
      <c r="R18" s="168"/>
      <c r="S18" s="171"/>
      <c r="T18" s="171"/>
      <c r="U18" s="171"/>
      <c r="V18" s="171"/>
      <c r="W18" s="168"/>
      <c r="X18" s="171"/>
      <c r="Y18" s="171"/>
      <c r="Z18" s="171"/>
      <c r="AA18" s="171"/>
      <c r="AB18" s="171"/>
      <c r="AC18" s="168"/>
      <c r="AD18" s="171"/>
      <c r="AE18" s="171"/>
      <c r="AF18" s="171"/>
      <c r="AG18" s="171"/>
      <c r="AH18" s="168"/>
      <c r="AI18" s="171"/>
      <c r="AJ18" s="171"/>
      <c r="AK18" s="171"/>
      <c r="AL18" s="171"/>
      <c r="AM18" s="171"/>
      <c r="AN18" s="168"/>
      <c r="AO18" s="171"/>
      <c r="AP18" s="171"/>
      <c r="AQ18" s="171"/>
      <c r="AR18" s="171"/>
      <c r="AS18" s="168"/>
      <c r="AT18" s="171"/>
      <c r="AU18" s="171"/>
      <c r="AV18" s="171"/>
      <c r="AW18" s="171"/>
    </row>
    <row r="19" spans="1:49">
      <c r="A19" s="167"/>
      <c r="B19" s="168"/>
      <c r="C19" s="169"/>
      <c r="D19" s="172"/>
      <c r="E19" s="172"/>
      <c r="F19" s="168"/>
      <c r="G19" s="168"/>
      <c r="H19" s="168"/>
      <c r="I19" s="168"/>
      <c r="J19" s="171"/>
      <c r="K19" s="171"/>
      <c r="L19" s="173"/>
      <c r="M19" s="168"/>
      <c r="N19" s="171"/>
      <c r="O19" s="171"/>
      <c r="P19" s="171"/>
      <c r="Q19" s="171"/>
      <c r="R19" s="168"/>
      <c r="S19" s="171"/>
      <c r="T19" s="171"/>
      <c r="U19" s="171"/>
      <c r="V19" s="171"/>
      <c r="W19" s="168"/>
      <c r="X19" s="171"/>
      <c r="Y19" s="171"/>
      <c r="Z19" s="171"/>
      <c r="AA19" s="171"/>
      <c r="AB19" s="171"/>
      <c r="AC19" s="168"/>
      <c r="AD19" s="171"/>
      <c r="AE19" s="171"/>
      <c r="AF19" s="171"/>
      <c r="AG19" s="171"/>
      <c r="AH19" s="168"/>
      <c r="AI19" s="171"/>
      <c r="AJ19" s="171"/>
      <c r="AK19" s="171"/>
      <c r="AL19" s="171"/>
      <c r="AM19" s="171"/>
      <c r="AN19" s="168"/>
      <c r="AO19" s="171"/>
      <c r="AP19" s="171"/>
      <c r="AQ19" s="171"/>
      <c r="AR19" s="171"/>
      <c r="AS19" s="168"/>
      <c r="AT19" s="171"/>
      <c r="AU19" s="171"/>
      <c r="AV19" s="171"/>
      <c r="AW19" s="171"/>
    </row>
    <row r="20" spans="1:49">
      <c r="A20" s="167"/>
      <c r="B20" s="168"/>
      <c r="C20" s="169"/>
      <c r="D20" s="172"/>
      <c r="E20" s="172"/>
      <c r="F20" s="168"/>
      <c r="G20" s="168"/>
      <c r="H20" s="168"/>
      <c r="I20" s="168"/>
      <c r="J20" s="171"/>
      <c r="K20" s="171"/>
      <c r="L20" s="173"/>
      <c r="M20" s="168"/>
      <c r="N20" s="171"/>
      <c r="O20" s="171"/>
      <c r="P20" s="171"/>
      <c r="Q20" s="171"/>
      <c r="R20" s="168"/>
      <c r="S20" s="171"/>
      <c r="T20" s="171"/>
      <c r="U20" s="171"/>
      <c r="V20" s="171"/>
      <c r="W20" s="168"/>
      <c r="X20" s="171"/>
      <c r="Y20" s="171"/>
      <c r="Z20" s="171"/>
      <c r="AA20" s="171"/>
      <c r="AB20" s="171"/>
      <c r="AC20" s="168"/>
      <c r="AD20" s="171"/>
      <c r="AE20" s="171"/>
      <c r="AF20" s="171"/>
      <c r="AG20" s="171"/>
      <c r="AH20" s="168"/>
      <c r="AI20" s="171"/>
      <c r="AJ20" s="171"/>
      <c r="AK20" s="171"/>
      <c r="AL20" s="171"/>
      <c r="AM20" s="171"/>
      <c r="AN20" s="168"/>
      <c r="AO20" s="171"/>
      <c r="AP20" s="171"/>
      <c r="AQ20" s="171"/>
      <c r="AR20" s="171"/>
      <c r="AS20" s="168"/>
      <c r="AT20" s="171"/>
      <c r="AU20" s="171"/>
      <c r="AV20" s="171"/>
      <c r="AW20" s="171"/>
    </row>
    <row r="21" spans="1:49">
      <c r="A21" s="167"/>
      <c r="B21" s="168"/>
      <c r="C21" s="169"/>
      <c r="D21" s="172"/>
      <c r="E21" s="172"/>
      <c r="F21" s="168"/>
      <c r="G21" s="168"/>
      <c r="H21" s="168"/>
      <c r="I21" s="168"/>
      <c r="J21" s="171"/>
      <c r="K21" s="171"/>
      <c r="L21" s="173"/>
      <c r="M21" s="168"/>
      <c r="N21" s="171"/>
      <c r="O21" s="171"/>
      <c r="P21" s="171"/>
      <c r="Q21" s="171"/>
      <c r="R21" s="168"/>
      <c r="S21" s="171"/>
      <c r="T21" s="171"/>
      <c r="U21" s="171"/>
      <c r="V21" s="171"/>
      <c r="W21" s="168"/>
      <c r="X21" s="171"/>
      <c r="Y21" s="171"/>
      <c r="Z21" s="171"/>
      <c r="AA21" s="171"/>
      <c r="AB21" s="171"/>
      <c r="AC21" s="168"/>
      <c r="AD21" s="171"/>
      <c r="AE21" s="171"/>
      <c r="AF21" s="171"/>
      <c r="AG21" s="171"/>
      <c r="AH21" s="168"/>
      <c r="AI21" s="171"/>
      <c r="AJ21" s="171"/>
      <c r="AK21" s="171"/>
      <c r="AL21" s="171"/>
      <c r="AM21" s="171"/>
      <c r="AN21" s="168"/>
      <c r="AO21" s="171"/>
      <c r="AP21" s="171"/>
      <c r="AQ21" s="171"/>
      <c r="AR21" s="171"/>
      <c r="AS21" s="168"/>
      <c r="AT21" s="171"/>
      <c r="AU21" s="171"/>
      <c r="AV21" s="171"/>
      <c r="AW21" s="171"/>
    </row>
    <row r="22" spans="1:49">
      <c r="A22" s="167"/>
      <c r="B22" s="168"/>
      <c r="C22" s="169"/>
      <c r="D22" s="172"/>
      <c r="E22" s="172"/>
      <c r="F22" s="168"/>
      <c r="G22" s="168"/>
      <c r="H22" s="168"/>
      <c r="I22" s="168"/>
      <c r="J22" s="171"/>
      <c r="K22" s="171"/>
      <c r="L22" s="173"/>
      <c r="M22" s="168"/>
      <c r="N22" s="171"/>
      <c r="O22" s="171"/>
      <c r="P22" s="171"/>
      <c r="Q22" s="171"/>
      <c r="R22" s="168"/>
      <c r="S22" s="171"/>
      <c r="T22" s="171"/>
      <c r="U22" s="171"/>
      <c r="V22" s="171"/>
      <c r="W22" s="168"/>
      <c r="X22" s="171"/>
      <c r="Y22" s="171"/>
      <c r="Z22" s="171"/>
      <c r="AA22" s="171"/>
      <c r="AB22" s="171"/>
      <c r="AC22" s="168"/>
      <c r="AD22" s="171"/>
      <c r="AE22" s="171"/>
      <c r="AF22" s="171"/>
      <c r="AG22" s="171"/>
      <c r="AH22" s="168"/>
      <c r="AI22" s="171"/>
      <c r="AJ22" s="171"/>
      <c r="AK22" s="171"/>
      <c r="AL22" s="171"/>
      <c r="AM22" s="171"/>
      <c r="AN22" s="168"/>
      <c r="AO22" s="171"/>
      <c r="AP22" s="171"/>
      <c r="AQ22" s="171"/>
      <c r="AR22" s="171"/>
      <c r="AS22" s="168"/>
      <c r="AT22" s="171"/>
      <c r="AU22" s="171"/>
      <c r="AV22" s="171"/>
      <c r="AW22" s="171"/>
    </row>
    <row r="23" spans="1:49">
      <c r="A23" s="167"/>
      <c r="B23" s="168"/>
      <c r="C23" s="169"/>
      <c r="D23" s="172"/>
      <c r="E23" s="172"/>
      <c r="F23" s="168"/>
      <c r="G23" s="168"/>
      <c r="H23" s="168"/>
      <c r="I23" s="168"/>
      <c r="J23" s="171"/>
      <c r="K23" s="171"/>
      <c r="L23" s="173"/>
      <c r="M23" s="168"/>
      <c r="N23" s="171"/>
      <c r="O23" s="171"/>
      <c r="P23" s="171"/>
      <c r="Q23" s="171"/>
      <c r="R23" s="168"/>
      <c r="S23" s="171"/>
      <c r="T23" s="171"/>
      <c r="U23" s="171"/>
      <c r="V23" s="171"/>
      <c r="W23" s="168"/>
      <c r="X23" s="171"/>
      <c r="Y23" s="171"/>
      <c r="Z23" s="171"/>
      <c r="AA23" s="171"/>
      <c r="AB23" s="171"/>
      <c r="AC23" s="168"/>
      <c r="AD23" s="171"/>
      <c r="AE23" s="171"/>
      <c r="AF23" s="171"/>
      <c r="AG23" s="171"/>
      <c r="AH23" s="168"/>
      <c r="AI23" s="171"/>
      <c r="AJ23" s="171"/>
      <c r="AK23" s="171"/>
      <c r="AL23" s="171"/>
      <c r="AM23" s="171"/>
      <c r="AN23" s="168"/>
      <c r="AO23" s="171"/>
      <c r="AP23" s="171"/>
      <c r="AQ23" s="171"/>
      <c r="AR23" s="171"/>
      <c r="AS23" s="168"/>
      <c r="AT23" s="171"/>
      <c r="AU23" s="171"/>
      <c r="AV23" s="171"/>
      <c r="AW23" s="171"/>
    </row>
    <row r="24" spans="1:49">
      <c r="A24" s="167"/>
      <c r="B24" s="168"/>
      <c r="C24" s="174"/>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row>
    <row r="26" spans="1:49">
      <c r="A26" s="162" t="s">
        <v>304</v>
      </c>
      <c r="B26" s="163" t="s">
        <v>306</v>
      </c>
    </row>
    <row r="27" spans="1:49">
      <c r="A27" s="162" t="s">
        <v>305</v>
      </c>
      <c r="B27" s="163" t="s">
        <v>307</v>
      </c>
    </row>
    <row r="28" spans="1:49">
      <c r="A28" s="162" t="s">
        <v>308</v>
      </c>
      <c r="B28" s="163" t="s">
        <v>309</v>
      </c>
    </row>
    <row r="29" spans="1:49">
      <c r="A29" s="162" t="s">
        <v>310</v>
      </c>
      <c r="B29" s="163" t="s">
        <v>311</v>
      </c>
    </row>
  </sheetData>
  <mergeCells count="11">
    <mergeCell ref="S1:V1"/>
    <mergeCell ref="A1:A2"/>
    <mergeCell ref="B1:B2"/>
    <mergeCell ref="C1:F1"/>
    <mergeCell ref="H1:L1"/>
    <mergeCell ref="N1:Q1"/>
    <mergeCell ref="X1:AB1"/>
    <mergeCell ref="AD1:AG1"/>
    <mergeCell ref="AI1:AM1"/>
    <mergeCell ref="AO1:AR1"/>
    <mergeCell ref="AT1:AW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2:O120"/>
  <sheetViews>
    <sheetView showGridLines="0" zoomScaleNormal="100" workbookViewId="0"/>
  </sheetViews>
  <sheetFormatPr defaultColWidth="11.5546875" defaultRowHeight="10.199999999999999"/>
  <cols>
    <col min="1" max="1" width="6.83203125" style="5" customWidth="1"/>
    <col min="2" max="2" width="5.71875" style="5" customWidth="1"/>
    <col min="3" max="3" width="45.71875" style="25" customWidth="1"/>
    <col min="4" max="5" width="14.1640625" style="5" customWidth="1"/>
    <col min="6" max="6" width="12.27734375" style="5" customWidth="1"/>
    <col min="7" max="7" width="14.5546875" style="5" customWidth="1"/>
    <col min="8" max="8" width="14.27734375" style="5" bestFit="1" customWidth="1"/>
    <col min="9" max="9" width="14.83203125" style="5" bestFit="1" customWidth="1"/>
    <col min="10" max="10" width="17.44140625" style="5" bestFit="1" customWidth="1"/>
    <col min="11" max="11" width="25.44140625" style="5" customWidth="1"/>
    <col min="12" max="13" width="14.1640625" style="5" bestFit="1" customWidth="1"/>
    <col min="14" max="14" width="12.27734375" style="5" bestFit="1" customWidth="1"/>
    <col min="15" max="15" width="7.83203125" style="5" customWidth="1"/>
    <col min="16" max="16384" width="11.5546875" style="5"/>
  </cols>
  <sheetData>
    <row r="2" spans="2:15" ht="10.5">
      <c r="C2" s="41" t="s">
        <v>18</v>
      </c>
      <c r="I2" s="54"/>
    </row>
    <row r="3" spans="2:15">
      <c r="I3" s="54"/>
      <c r="J3" s="49"/>
      <c r="K3" s="49"/>
    </row>
    <row r="4" spans="2:15" ht="23.25" customHeight="1" thickBot="1">
      <c r="C4" s="4" t="s">
        <v>384</v>
      </c>
      <c r="D4" s="186" t="s">
        <v>90</v>
      </c>
      <c r="E4" s="186" t="s">
        <v>341</v>
      </c>
      <c r="F4" s="186" t="s">
        <v>4</v>
      </c>
      <c r="G4" s="186" t="s">
        <v>5</v>
      </c>
      <c r="H4" s="29"/>
      <c r="I4" s="57"/>
      <c r="J4" s="58"/>
      <c r="K4" s="31"/>
      <c r="L4" s="218"/>
      <c r="M4" s="218"/>
      <c r="N4" s="218"/>
      <c r="O4" s="218"/>
    </row>
    <row r="5" spans="2:15" ht="23.25" customHeight="1" thickTop="1">
      <c r="C5" s="10" t="s">
        <v>21</v>
      </c>
      <c r="D5" s="39">
        <v>1053605473.0499997</v>
      </c>
      <c r="E5" s="39">
        <v>1053812475.1850001</v>
      </c>
      <c r="F5" s="39">
        <v>-207002.13500034809</v>
      </c>
      <c r="G5" s="50">
        <v>-1.9643166111125057E-4</v>
      </c>
      <c r="I5" s="47"/>
      <c r="J5" s="48"/>
      <c r="K5" s="219"/>
      <c r="L5" s="216"/>
      <c r="M5" s="216"/>
      <c r="N5" s="216"/>
      <c r="O5" s="220"/>
    </row>
    <row r="6" spans="2:15" ht="10.5">
      <c r="I6" s="56"/>
      <c r="J6" s="185"/>
      <c r="K6" s="217"/>
      <c r="L6" s="23"/>
      <c r="M6" s="23"/>
      <c r="N6" s="23"/>
      <c r="O6" s="23"/>
    </row>
    <row r="7" spans="2:15" ht="10.5">
      <c r="D7" s="53"/>
      <c r="E7" s="53"/>
      <c r="F7" s="53"/>
      <c r="G7" s="55"/>
      <c r="I7" s="42"/>
      <c r="K7" s="23"/>
      <c r="L7" s="23"/>
      <c r="M7" s="23"/>
      <c r="N7" s="23"/>
      <c r="O7" s="23"/>
    </row>
    <row r="8" spans="2:15" ht="10.5">
      <c r="C8" s="41" t="s">
        <v>19</v>
      </c>
      <c r="D8" s="52"/>
      <c r="E8" s="52"/>
      <c r="F8" s="52"/>
      <c r="G8" s="52"/>
      <c r="I8" s="42"/>
      <c r="K8" s="23"/>
      <c r="L8" s="23"/>
      <c r="M8" s="23"/>
      <c r="N8" s="23"/>
      <c r="O8" s="23"/>
    </row>
    <row r="9" spans="2:15">
      <c r="I9" s="42"/>
      <c r="J9" s="42"/>
      <c r="K9" s="221"/>
      <c r="L9" s="23"/>
      <c r="M9" s="23"/>
      <c r="N9" s="23"/>
      <c r="O9" s="23"/>
    </row>
    <row r="10" spans="2:15" ht="23.25" customHeight="1" thickBot="1">
      <c r="C10" s="4" t="s">
        <v>384</v>
      </c>
      <c r="D10" s="186" t="s">
        <v>90</v>
      </c>
      <c r="E10" s="186" t="s">
        <v>341</v>
      </c>
      <c r="F10" s="186" t="s">
        <v>4</v>
      </c>
      <c r="G10" s="186" t="s">
        <v>5</v>
      </c>
      <c r="J10" s="42"/>
      <c r="K10" s="31"/>
      <c r="L10" s="218"/>
      <c r="M10" s="218"/>
      <c r="N10" s="218"/>
      <c r="O10" s="218"/>
    </row>
    <row r="11" spans="2:15" ht="23.25" customHeight="1" thickTop="1">
      <c r="C11" s="10" t="s">
        <v>21</v>
      </c>
      <c r="D11" s="39">
        <v>903696618.51000011</v>
      </c>
      <c r="E11" s="39">
        <v>903964426.56000006</v>
      </c>
      <c r="F11" s="39">
        <v>-267808.04999995232</v>
      </c>
      <c r="G11" s="50">
        <v>-2.9625950107249794E-4</v>
      </c>
      <c r="I11" s="42"/>
      <c r="J11" s="42"/>
      <c r="K11" s="219"/>
      <c r="L11" s="216"/>
      <c r="M11" s="216"/>
      <c r="N11" s="216"/>
      <c r="O11" s="220"/>
    </row>
    <row r="12" spans="2:15">
      <c r="D12" s="38"/>
      <c r="E12" s="38"/>
      <c r="F12" s="38"/>
      <c r="J12" s="42"/>
      <c r="K12" s="42"/>
    </row>
    <row r="13" spans="2:15" ht="10.5">
      <c r="D13" s="53"/>
      <c r="E13" s="53"/>
      <c r="F13" s="53"/>
      <c r="G13" s="55"/>
      <c r="I13" s="42"/>
      <c r="J13" s="42"/>
      <c r="K13" s="42"/>
    </row>
    <row r="14" spans="2:15" ht="10.5">
      <c r="C14" s="41" t="s">
        <v>20</v>
      </c>
      <c r="D14" s="194"/>
      <c r="E14" s="194"/>
      <c r="F14" s="191"/>
      <c r="G14" s="55"/>
      <c r="L14" s="42"/>
      <c r="M14" s="42"/>
    </row>
    <row r="15" spans="2:15" ht="10.5">
      <c r="D15" s="53"/>
    </row>
    <row r="16" spans="2:15" ht="31.8" thickBot="1">
      <c r="B16" s="11" t="s">
        <v>6</v>
      </c>
      <c r="C16" s="4" t="s">
        <v>7</v>
      </c>
      <c r="D16" s="186" t="s">
        <v>382</v>
      </c>
      <c r="E16" s="186" t="s">
        <v>383</v>
      </c>
      <c r="F16" s="186" t="s">
        <v>385</v>
      </c>
      <c r="G16" s="187" t="s">
        <v>24</v>
      </c>
      <c r="H16" s="187" t="s">
        <v>386</v>
      </c>
      <c r="I16" s="187" t="s">
        <v>294</v>
      </c>
      <c r="J16" s="187" t="s">
        <v>389</v>
      </c>
      <c r="K16" s="181"/>
      <c r="L16" s="33"/>
      <c r="M16" s="36"/>
      <c r="N16" s="32"/>
      <c r="O16" s="32"/>
    </row>
    <row r="17" spans="2:15" ht="10.5" thickTop="1">
      <c r="B17" s="28">
        <v>1</v>
      </c>
      <c r="C17" s="24" t="s">
        <v>29</v>
      </c>
      <c r="D17" s="196">
        <v>-221162745.02000001</v>
      </c>
      <c r="E17" s="196">
        <v>-221162745.01999998</v>
      </c>
      <c r="F17" s="6">
        <v>0</v>
      </c>
      <c r="G17" s="9" t="s">
        <v>25</v>
      </c>
      <c r="H17" s="9" t="s">
        <v>11</v>
      </c>
      <c r="I17" s="9" t="s">
        <v>397</v>
      </c>
      <c r="J17" s="183" t="s">
        <v>379</v>
      </c>
      <c r="K17" s="8"/>
      <c r="L17" s="179"/>
      <c r="M17" s="179"/>
      <c r="N17" s="30"/>
      <c r="O17" s="30"/>
    </row>
    <row r="18" spans="2:15" s="21" customFormat="1">
      <c r="B18" s="26">
        <v>2</v>
      </c>
      <c r="C18" s="27" t="s">
        <v>30</v>
      </c>
      <c r="D18" s="192">
        <v>0</v>
      </c>
      <c r="E18" s="192">
        <v>0</v>
      </c>
      <c r="F18" s="8">
        <v>0</v>
      </c>
      <c r="G18" s="8" t="s">
        <v>25</v>
      </c>
      <c r="H18" s="8" t="s">
        <v>381</v>
      </c>
      <c r="I18" s="8" t="s">
        <v>381</v>
      </c>
      <c r="J18" s="184" t="s">
        <v>381</v>
      </c>
      <c r="K18" s="8"/>
      <c r="L18" s="179"/>
      <c r="M18" s="179"/>
      <c r="N18" s="30"/>
      <c r="O18" s="30"/>
    </row>
    <row r="19" spans="2:15">
      <c r="B19" s="28">
        <v>3</v>
      </c>
      <c r="C19" s="24" t="s">
        <v>31</v>
      </c>
      <c r="D19" s="189">
        <v>-5387228</v>
      </c>
      <c r="E19" s="189">
        <v>-5383171</v>
      </c>
      <c r="F19" s="9">
        <v>-4057</v>
      </c>
      <c r="G19" s="9" t="s">
        <v>25</v>
      </c>
      <c r="H19" s="9" t="s">
        <v>11</v>
      </c>
      <c r="I19" s="9" t="s">
        <v>388</v>
      </c>
      <c r="J19" s="183" t="s">
        <v>379</v>
      </c>
      <c r="K19" s="8"/>
      <c r="L19" s="179"/>
      <c r="M19" s="179"/>
      <c r="N19" s="30"/>
      <c r="O19" s="30"/>
    </row>
    <row r="20" spans="2:15" s="21" customFormat="1">
      <c r="B20" s="26">
        <v>4</v>
      </c>
      <c r="C20" s="27" t="s">
        <v>32</v>
      </c>
      <c r="D20" s="189">
        <v>3122099</v>
      </c>
      <c r="E20" s="189">
        <v>3122099</v>
      </c>
      <c r="F20" s="8">
        <v>0</v>
      </c>
      <c r="G20" s="8" t="s">
        <v>25</v>
      </c>
      <c r="H20" s="8" t="s">
        <v>11</v>
      </c>
      <c r="I20" s="8" t="s">
        <v>388</v>
      </c>
      <c r="J20" s="184" t="s">
        <v>379</v>
      </c>
      <c r="K20" s="8"/>
      <c r="L20" s="179"/>
      <c r="M20" s="179"/>
      <c r="N20" s="30"/>
      <c r="O20" s="30"/>
    </row>
    <row r="21" spans="2:15">
      <c r="B21" s="28">
        <v>5</v>
      </c>
      <c r="C21" s="24" t="s">
        <v>33</v>
      </c>
      <c r="D21" s="189">
        <v>-10253956</v>
      </c>
      <c r="E21" s="189">
        <v>-10253956</v>
      </c>
      <c r="F21" s="9">
        <v>0</v>
      </c>
      <c r="G21" s="9" t="s">
        <v>25</v>
      </c>
      <c r="H21" s="9" t="s">
        <v>11</v>
      </c>
      <c r="I21" s="9" t="s">
        <v>393</v>
      </c>
      <c r="J21" s="183" t="s">
        <v>379</v>
      </c>
      <c r="K21" s="8"/>
      <c r="L21" s="179"/>
      <c r="M21" s="179"/>
      <c r="N21" s="30"/>
      <c r="O21" s="30"/>
    </row>
    <row r="22" spans="2:15" s="21" customFormat="1">
      <c r="B22" s="26">
        <v>6</v>
      </c>
      <c r="C22" s="27" t="s">
        <v>34</v>
      </c>
      <c r="D22" s="189">
        <v>94640290</v>
      </c>
      <c r="E22" s="189">
        <v>94642171</v>
      </c>
      <c r="F22" s="8">
        <v>-1881</v>
      </c>
      <c r="G22" s="8" t="s">
        <v>25</v>
      </c>
      <c r="H22" s="8" t="s">
        <v>11</v>
      </c>
      <c r="I22" s="8" t="s">
        <v>390</v>
      </c>
      <c r="J22" s="184" t="s">
        <v>379</v>
      </c>
      <c r="K22" s="8"/>
      <c r="L22" s="179"/>
      <c r="M22" s="179"/>
      <c r="N22" s="30"/>
      <c r="O22" s="30"/>
    </row>
    <row r="23" spans="2:15">
      <c r="B23" s="28">
        <v>7</v>
      </c>
      <c r="C23" s="24" t="s">
        <v>35</v>
      </c>
      <c r="D23" s="189">
        <v>-215789608</v>
      </c>
      <c r="E23" s="189">
        <v>-215789608</v>
      </c>
      <c r="F23" s="9">
        <v>0</v>
      </c>
      <c r="G23" s="9" t="s">
        <v>25</v>
      </c>
      <c r="H23" s="9" t="s">
        <v>11</v>
      </c>
      <c r="I23" s="9" t="s">
        <v>388</v>
      </c>
      <c r="J23" s="183" t="s">
        <v>379</v>
      </c>
      <c r="K23" s="8"/>
      <c r="L23" s="179"/>
      <c r="M23" s="179"/>
      <c r="N23" s="30"/>
      <c r="O23" s="30"/>
    </row>
    <row r="24" spans="2:15" s="21" customFormat="1">
      <c r="B24" s="26">
        <v>8</v>
      </c>
      <c r="C24" s="27" t="s">
        <v>349</v>
      </c>
      <c r="D24" s="193">
        <v>0</v>
      </c>
      <c r="E24" s="193">
        <v>0</v>
      </c>
      <c r="F24" s="8">
        <v>0</v>
      </c>
      <c r="G24" s="8" t="s">
        <v>25</v>
      </c>
      <c r="H24" s="8" t="s">
        <v>387</v>
      </c>
      <c r="I24" s="8" t="s">
        <v>388</v>
      </c>
      <c r="J24" s="184" t="s">
        <v>380</v>
      </c>
      <c r="K24" s="8"/>
      <c r="L24" s="179"/>
      <c r="M24" s="179"/>
      <c r="N24" s="30"/>
      <c r="O24" s="30"/>
    </row>
    <row r="25" spans="2:15">
      <c r="B25" s="28">
        <v>9</v>
      </c>
      <c r="C25" s="24" t="s">
        <v>350</v>
      </c>
      <c r="D25" s="189">
        <v>5012826</v>
      </c>
      <c r="E25" s="189">
        <v>5012826</v>
      </c>
      <c r="F25" s="9">
        <v>0</v>
      </c>
      <c r="G25" s="9" t="s">
        <v>25</v>
      </c>
      <c r="H25" s="9" t="s">
        <v>11</v>
      </c>
      <c r="I25" s="9" t="s">
        <v>388</v>
      </c>
      <c r="J25" s="183" t="s">
        <v>379</v>
      </c>
      <c r="K25" s="8"/>
      <c r="L25" s="179"/>
      <c r="M25" s="179"/>
      <c r="N25" s="30"/>
      <c r="O25" s="30"/>
    </row>
    <row r="26" spans="2:15" s="21" customFormat="1">
      <c r="B26" s="26">
        <v>10</v>
      </c>
      <c r="C26" s="27" t="s">
        <v>36</v>
      </c>
      <c r="D26" s="189">
        <v>1404053</v>
      </c>
      <c r="E26" s="189">
        <v>1404053</v>
      </c>
      <c r="F26" s="8">
        <v>0</v>
      </c>
      <c r="G26" s="8" t="s">
        <v>25</v>
      </c>
      <c r="H26" s="8" t="s">
        <v>11</v>
      </c>
      <c r="I26" s="8" t="s">
        <v>390</v>
      </c>
      <c r="J26" s="184" t="s">
        <v>379</v>
      </c>
      <c r="K26" s="8"/>
      <c r="L26" s="179"/>
      <c r="M26" s="179"/>
      <c r="N26" s="30"/>
      <c r="O26" s="30"/>
    </row>
    <row r="27" spans="2:15">
      <c r="B27" s="28">
        <v>11</v>
      </c>
      <c r="C27" s="24" t="s">
        <v>37</v>
      </c>
      <c r="D27" s="189">
        <v>3462195</v>
      </c>
      <c r="E27" s="189">
        <v>3462195</v>
      </c>
      <c r="F27" s="9">
        <v>0</v>
      </c>
      <c r="G27" s="9" t="s">
        <v>25</v>
      </c>
      <c r="H27" s="9" t="s">
        <v>11</v>
      </c>
      <c r="I27" s="9" t="s">
        <v>388</v>
      </c>
      <c r="J27" s="183" t="s">
        <v>379</v>
      </c>
      <c r="K27" s="8"/>
      <c r="L27" s="179"/>
      <c r="M27" s="179"/>
      <c r="N27" s="30"/>
      <c r="O27" s="30"/>
    </row>
    <row r="28" spans="2:15" s="21" customFormat="1">
      <c r="B28" s="26">
        <v>12</v>
      </c>
      <c r="C28" s="27" t="s">
        <v>38</v>
      </c>
      <c r="D28" s="189">
        <v>10646072</v>
      </c>
      <c r="E28" s="189">
        <v>10646553</v>
      </c>
      <c r="F28" s="8">
        <v>-481</v>
      </c>
      <c r="G28" s="8" t="s">
        <v>25</v>
      </c>
      <c r="H28" s="8" t="s">
        <v>11</v>
      </c>
      <c r="I28" s="8" t="s">
        <v>388</v>
      </c>
      <c r="J28" s="184" t="s">
        <v>379</v>
      </c>
      <c r="K28" s="8"/>
      <c r="L28" s="179"/>
      <c r="M28" s="179"/>
      <c r="N28" s="30"/>
      <c r="O28" s="30"/>
    </row>
    <row r="29" spans="2:15">
      <c r="B29" s="28">
        <v>13</v>
      </c>
      <c r="C29" s="24" t="s">
        <v>84</v>
      </c>
      <c r="D29" s="189">
        <v>3267056</v>
      </c>
      <c r="E29" s="189">
        <v>3267056</v>
      </c>
      <c r="F29" s="9">
        <v>0</v>
      </c>
      <c r="G29" s="9" t="s">
        <v>25</v>
      </c>
      <c r="H29" s="9" t="s">
        <v>11</v>
      </c>
      <c r="I29" s="9" t="s">
        <v>388</v>
      </c>
      <c r="J29" s="183" t="s">
        <v>379</v>
      </c>
      <c r="K29" s="8"/>
      <c r="L29" s="179"/>
      <c r="M29" s="179"/>
      <c r="N29" s="30"/>
      <c r="O29" s="30"/>
    </row>
    <row r="30" spans="2:15" s="21" customFormat="1">
      <c r="B30" s="26">
        <v>14</v>
      </c>
      <c r="C30" s="27" t="s">
        <v>39</v>
      </c>
      <c r="D30" s="189">
        <v>18378859</v>
      </c>
      <c r="E30" s="189">
        <v>18378698.02</v>
      </c>
      <c r="F30" s="8">
        <v>160.98000000044703</v>
      </c>
      <c r="G30" s="8" t="s">
        <v>25</v>
      </c>
      <c r="H30" s="8" t="s">
        <v>11</v>
      </c>
      <c r="I30" s="8" t="s">
        <v>388</v>
      </c>
      <c r="J30" s="184" t="s">
        <v>379</v>
      </c>
      <c r="K30" s="8"/>
      <c r="L30" s="179"/>
      <c r="M30" s="179"/>
      <c r="N30" s="30"/>
      <c r="O30" s="30"/>
    </row>
    <row r="31" spans="2:15">
      <c r="B31" s="28">
        <v>15</v>
      </c>
      <c r="C31" s="24" t="s">
        <v>40</v>
      </c>
      <c r="D31" s="189">
        <v>-1691741</v>
      </c>
      <c r="E31" s="189">
        <v>-1691741</v>
      </c>
      <c r="F31" s="9">
        <v>0</v>
      </c>
      <c r="G31" s="9" t="s">
        <v>25</v>
      </c>
      <c r="H31" s="9" t="s">
        <v>11</v>
      </c>
      <c r="I31" s="9" t="s">
        <v>390</v>
      </c>
      <c r="J31" s="183" t="s">
        <v>379</v>
      </c>
      <c r="K31" s="8"/>
      <c r="L31" s="179"/>
      <c r="M31" s="179"/>
      <c r="N31" s="30"/>
      <c r="O31" s="30"/>
    </row>
    <row r="32" spans="2:15" s="21" customFormat="1">
      <c r="B32" s="26">
        <v>16</v>
      </c>
      <c r="C32" s="27" t="s">
        <v>351</v>
      </c>
      <c r="D32" s="189">
        <v>792415695</v>
      </c>
      <c r="E32" s="189">
        <v>792415571</v>
      </c>
      <c r="F32" s="8">
        <v>124</v>
      </c>
      <c r="G32" s="8" t="s">
        <v>25</v>
      </c>
      <c r="H32" s="8" t="s">
        <v>11</v>
      </c>
      <c r="I32" s="8" t="s">
        <v>388</v>
      </c>
      <c r="J32" s="184" t="s">
        <v>379</v>
      </c>
      <c r="K32" s="8"/>
      <c r="L32" s="179"/>
      <c r="M32" s="179"/>
      <c r="N32" s="30"/>
      <c r="O32" s="30"/>
    </row>
    <row r="33" spans="2:15">
      <c r="B33" s="28">
        <v>17</v>
      </c>
      <c r="C33" s="24" t="s">
        <v>41</v>
      </c>
      <c r="D33" s="189">
        <v>-41553572.849999994</v>
      </c>
      <c r="E33" s="189">
        <v>-41553572.850000001</v>
      </c>
      <c r="F33" s="9">
        <v>0</v>
      </c>
      <c r="G33" s="9" t="s">
        <v>25</v>
      </c>
      <c r="H33" s="9" t="s">
        <v>11</v>
      </c>
      <c r="I33" s="9" t="s">
        <v>388</v>
      </c>
      <c r="J33" s="183" t="s">
        <v>379</v>
      </c>
      <c r="K33" s="8"/>
      <c r="L33" s="179"/>
      <c r="M33" s="179"/>
      <c r="N33" s="30"/>
      <c r="O33" s="30"/>
    </row>
    <row r="34" spans="2:15" s="21" customFormat="1">
      <c r="B34" s="26">
        <v>18</v>
      </c>
      <c r="C34" s="27" t="s">
        <v>42</v>
      </c>
      <c r="D34" s="189">
        <v>69021893.170000002</v>
      </c>
      <c r="E34" s="189">
        <v>69021791.170000002</v>
      </c>
      <c r="F34" s="8">
        <v>102</v>
      </c>
      <c r="G34" s="8" t="s">
        <v>25</v>
      </c>
      <c r="H34" s="8" t="s">
        <v>11</v>
      </c>
      <c r="I34" s="8" t="s">
        <v>390</v>
      </c>
      <c r="J34" s="184" t="s">
        <v>379</v>
      </c>
      <c r="K34" s="8"/>
      <c r="L34" s="179"/>
      <c r="M34" s="179"/>
      <c r="N34" s="30"/>
      <c r="O34" s="30"/>
    </row>
    <row r="35" spans="2:15">
      <c r="B35" s="28">
        <v>19</v>
      </c>
      <c r="C35" s="24" t="s">
        <v>352</v>
      </c>
      <c r="D35" s="189">
        <v>-15166004.08</v>
      </c>
      <c r="E35" s="189">
        <v>-15164191.08</v>
      </c>
      <c r="F35" s="9">
        <v>-1813</v>
      </c>
      <c r="G35" s="9" t="s">
        <v>25</v>
      </c>
      <c r="H35" s="9" t="s">
        <v>11</v>
      </c>
      <c r="I35" s="9" t="s">
        <v>390</v>
      </c>
      <c r="J35" s="183" t="s">
        <v>379</v>
      </c>
      <c r="K35" s="8"/>
      <c r="L35" s="179"/>
      <c r="M35" s="179"/>
      <c r="N35" s="30"/>
      <c r="O35" s="30"/>
    </row>
    <row r="36" spans="2:15" s="21" customFormat="1">
      <c r="B36" s="26">
        <v>20</v>
      </c>
      <c r="C36" s="27" t="s">
        <v>392</v>
      </c>
      <c r="D36" s="189">
        <v>-79924469.409999996</v>
      </c>
      <c r="E36" s="189">
        <v>-79925395.659999996</v>
      </c>
      <c r="F36" s="8">
        <v>926.25</v>
      </c>
      <c r="G36" s="8" t="s">
        <v>25</v>
      </c>
      <c r="H36" s="8" t="s">
        <v>11</v>
      </c>
      <c r="I36" s="8" t="s">
        <v>390</v>
      </c>
      <c r="J36" s="184" t="s">
        <v>379</v>
      </c>
      <c r="K36" s="8"/>
      <c r="L36" s="179"/>
      <c r="M36" s="179"/>
      <c r="N36" s="30"/>
      <c r="O36" s="30"/>
    </row>
    <row r="37" spans="2:15">
      <c r="B37" s="28">
        <v>21</v>
      </c>
      <c r="C37" s="24" t="s">
        <v>43</v>
      </c>
      <c r="D37" s="189">
        <v>-13160390</v>
      </c>
      <c r="E37" s="189">
        <v>-13160390</v>
      </c>
      <c r="F37" s="9">
        <v>0</v>
      </c>
      <c r="G37" s="9" t="s">
        <v>25</v>
      </c>
      <c r="H37" s="9" t="s">
        <v>11</v>
      </c>
      <c r="I37" s="9" t="s">
        <v>388</v>
      </c>
      <c r="J37" s="183" t="s">
        <v>379</v>
      </c>
      <c r="K37" s="8"/>
      <c r="L37" s="179"/>
      <c r="M37" s="179"/>
      <c r="N37" s="30"/>
      <c r="O37" s="30"/>
    </row>
    <row r="38" spans="2:15" s="21" customFormat="1" ht="20.399999999999999">
      <c r="B38" s="26">
        <v>22</v>
      </c>
      <c r="C38" s="27" t="s">
        <v>353</v>
      </c>
      <c r="D38" s="189">
        <v>677700</v>
      </c>
      <c r="E38" s="189">
        <v>677700</v>
      </c>
      <c r="F38" s="8">
        <v>0</v>
      </c>
      <c r="G38" s="8" t="s">
        <v>25</v>
      </c>
      <c r="H38" s="8" t="s">
        <v>11</v>
      </c>
      <c r="I38" s="8" t="s">
        <v>390</v>
      </c>
      <c r="J38" s="184" t="s">
        <v>379</v>
      </c>
      <c r="K38" s="8"/>
      <c r="L38" s="179"/>
      <c r="M38" s="179"/>
      <c r="N38" s="30"/>
      <c r="O38" s="30"/>
    </row>
    <row r="39" spans="2:15" ht="12" customHeight="1">
      <c r="B39" s="28">
        <v>23</v>
      </c>
      <c r="C39" s="24" t="s">
        <v>44</v>
      </c>
      <c r="D39" s="189">
        <v>310592913</v>
      </c>
      <c r="E39" s="189">
        <v>310592913</v>
      </c>
      <c r="F39" s="9">
        <v>0</v>
      </c>
      <c r="G39" s="9" t="s">
        <v>25</v>
      </c>
      <c r="H39" s="9" t="s">
        <v>11</v>
      </c>
      <c r="I39" s="9" t="s">
        <v>390</v>
      </c>
      <c r="J39" s="183" t="s">
        <v>379</v>
      </c>
      <c r="K39" s="8"/>
      <c r="L39" s="179"/>
      <c r="M39" s="179"/>
      <c r="N39" s="30"/>
      <c r="O39" s="30"/>
    </row>
    <row r="40" spans="2:15" s="21" customFormat="1" ht="10.5">
      <c r="B40" s="26">
        <v>24</v>
      </c>
      <c r="C40" s="27" t="s">
        <v>45</v>
      </c>
      <c r="D40" s="189">
        <v>-161008.99999999997</v>
      </c>
      <c r="E40" s="189">
        <v>-161008.99999999997</v>
      </c>
      <c r="F40" s="8">
        <v>0</v>
      </c>
      <c r="G40" s="8" t="s">
        <v>25</v>
      </c>
      <c r="H40" s="8" t="s">
        <v>11</v>
      </c>
      <c r="I40" s="8" t="s">
        <v>388</v>
      </c>
      <c r="J40" s="184" t="s">
        <v>379</v>
      </c>
      <c r="K40" s="8"/>
      <c r="L40" s="179"/>
      <c r="M40" s="179"/>
      <c r="N40" s="34"/>
      <c r="O40" s="34"/>
    </row>
    <row r="41" spans="2:15" ht="12" customHeight="1">
      <c r="B41" s="28">
        <v>25</v>
      </c>
      <c r="C41" s="24" t="s">
        <v>298</v>
      </c>
      <c r="D41" s="189">
        <v>79957124</v>
      </c>
      <c r="E41" s="189">
        <v>79956347</v>
      </c>
      <c r="F41" s="9">
        <v>777</v>
      </c>
      <c r="G41" s="9" t="s">
        <v>25</v>
      </c>
      <c r="H41" s="9" t="s">
        <v>11</v>
      </c>
      <c r="I41" s="9" t="s">
        <v>388</v>
      </c>
      <c r="J41" s="183" t="s">
        <v>379</v>
      </c>
      <c r="K41" s="8"/>
      <c r="L41" s="179"/>
      <c r="M41" s="179"/>
      <c r="N41" s="32"/>
      <c r="O41" s="32"/>
    </row>
    <row r="42" spans="2:15" s="21" customFormat="1">
      <c r="B42" s="26">
        <v>26</v>
      </c>
      <c r="C42" s="27" t="s">
        <v>299</v>
      </c>
      <c r="D42" s="189">
        <v>-89908731.239999995</v>
      </c>
      <c r="E42" s="189">
        <v>-89908731.239999995</v>
      </c>
      <c r="F42" s="8">
        <v>0</v>
      </c>
      <c r="G42" s="8" t="s">
        <v>25</v>
      </c>
      <c r="H42" s="8" t="s">
        <v>11</v>
      </c>
      <c r="I42" s="8" t="s">
        <v>390</v>
      </c>
      <c r="J42" s="184" t="s">
        <v>379</v>
      </c>
      <c r="K42" s="8"/>
      <c r="L42" s="179"/>
      <c r="M42" s="179"/>
      <c r="N42" s="30"/>
      <c r="O42" s="30"/>
    </row>
    <row r="43" spans="2:15">
      <c r="B43" s="28">
        <v>27</v>
      </c>
      <c r="C43" s="24" t="s">
        <v>46</v>
      </c>
      <c r="D43" s="189">
        <v>-627869</v>
      </c>
      <c r="E43" s="189">
        <v>-627831</v>
      </c>
      <c r="F43" s="9">
        <v>-38</v>
      </c>
      <c r="G43" s="9" t="s">
        <v>25</v>
      </c>
      <c r="H43" s="9" t="s">
        <v>11</v>
      </c>
      <c r="I43" s="9" t="s">
        <v>388</v>
      </c>
      <c r="J43" s="183" t="s">
        <v>379</v>
      </c>
      <c r="K43" s="8"/>
      <c r="L43" s="179"/>
      <c r="M43" s="179"/>
      <c r="N43" s="30"/>
      <c r="O43" s="30"/>
    </row>
    <row r="44" spans="2:15" s="21" customFormat="1">
      <c r="B44" s="26">
        <v>28</v>
      </c>
      <c r="C44" s="27" t="s">
        <v>763</v>
      </c>
      <c r="D44" s="189">
        <v>-192496931</v>
      </c>
      <c r="E44" s="189">
        <v>-192496931</v>
      </c>
      <c r="F44" s="8">
        <v>0</v>
      </c>
      <c r="G44" s="8" t="s">
        <v>25</v>
      </c>
      <c r="H44" s="8" t="s">
        <v>11</v>
      </c>
      <c r="I44" s="8" t="s">
        <v>390</v>
      </c>
      <c r="J44" s="184" t="s">
        <v>379</v>
      </c>
      <c r="K44" s="8"/>
      <c r="L44" s="179"/>
      <c r="M44" s="179"/>
      <c r="N44" s="30"/>
      <c r="O44" s="30"/>
    </row>
    <row r="45" spans="2:15">
      <c r="B45" s="28">
        <v>29</v>
      </c>
      <c r="C45" s="24" t="s">
        <v>348</v>
      </c>
      <c r="D45" s="189">
        <v>278631</v>
      </c>
      <c r="E45" s="189">
        <v>278631</v>
      </c>
      <c r="F45" s="9">
        <v>0</v>
      </c>
      <c r="G45" s="9" t="s">
        <v>25</v>
      </c>
      <c r="H45" s="9" t="s">
        <v>11</v>
      </c>
      <c r="I45" s="9" t="s">
        <v>390</v>
      </c>
      <c r="J45" s="183" t="s">
        <v>379</v>
      </c>
      <c r="K45" s="8"/>
      <c r="L45" s="179"/>
      <c r="M45" s="179"/>
      <c r="N45" s="30"/>
      <c r="O45" s="30"/>
    </row>
    <row r="46" spans="2:15" s="21" customFormat="1">
      <c r="B46" s="26">
        <v>30</v>
      </c>
      <c r="C46" s="27" t="s">
        <v>48</v>
      </c>
      <c r="D46" s="189">
        <v>-516688.81999999983</v>
      </c>
      <c r="E46" s="189">
        <v>-517402.81999999983</v>
      </c>
      <c r="F46" s="8">
        <v>714</v>
      </c>
      <c r="G46" s="8" t="s">
        <v>25</v>
      </c>
      <c r="H46" s="8" t="s">
        <v>11</v>
      </c>
      <c r="I46" s="8" t="s">
        <v>388</v>
      </c>
      <c r="J46" s="184" t="s">
        <v>379</v>
      </c>
      <c r="K46" s="8"/>
      <c r="L46" s="179"/>
      <c r="M46" s="179"/>
      <c r="N46" s="30"/>
      <c r="O46" s="30"/>
    </row>
    <row r="47" spans="2:15">
      <c r="B47" s="28">
        <v>31</v>
      </c>
      <c r="C47" s="24" t="s">
        <v>49</v>
      </c>
      <c r="D47" s="189">
        <v>-4009150</v>
      </c>
      <c r="E47" s="189">
        <v>-4009150</v>
      </c>
      <c r="F47" s="9">
        <v>0</v>
      </c>
      <c r="G47" s="9" t="s">
        <v>25</v>
      </c>
      <c r="H47" s="9" t="s">
        <v>11</v>
      </c>
      <c r="I47" s="9" t="s">
        <v>388</v>
      </c>
      <c r="J47" s="183" t="s">
        <v>379</v>
      </c>
      <c r="K47" s="8"/>
      <c r="L47" s="179"/>
      <c r="M47" s="179"/>
      <c r="N47" s="30"/>
      <c r="O47" s="30"/>
    </row>
    <row r="48" spans="2:15" s="21" customFormat="1">
      <c r="B48" s="26">
        <v>32</v>
      </c>
      <c r="C48" s="27" t="s">
        <v>300</v>
      </c>
      <c r="D48" s="189">
        <v>-69407368.859999999</v>
      </c>
      <c r="E48" s="189">
        <v>-69407368.860000014</v>
      </c>
      <c r="F48" s="8">
        <v>0</v>
      </c>
      <c r="G48" s="8" t="s">
        <v>25</v>
      </c>
      <c r="H48" s="8" t="s">
        <v>11</v>
      </c>
      <c r="I48" s="8" t="s">
        <v>390</v>
      </c>
      <c r="J48" s="184" t="s">
        <v>379</v>
      </c>
      <c r="K48" s="8"/>
      <c r="L48" s="179"/>
      <c r="M48" s="179"/>
      <c r="N48" s="30"/>
      <c r="O48" s="30"/>
    </row>
    <row r="49" spans="2:15">
      <c r="B49" s="28">
        <v>33</v>
      </c>
      <c r="C49" s="24" t="s">
        <v>50</v>
      </c>
      <c r="D49" s="189">
        <v>1296715</v>
      </c>
      <c r="E49" s="189">
        <v>1296715</v>
      </c>
      <c r="F49" s="9">
        <v>0</v>
      </c>
      <c r="G49" s="9" t="s">
        <v>25</v>
      </c>
      <c r="H49" s="9" t="s">
        <v>11</v>
      </c>
      <c r="I49" s="9" t="s">
        <v>390</v>
      </c>
      <c r="J49" s="183" t="s">
        <v>379</v>
      </c>
      <c r="K49" s="8"/>
      <c r="L49" s="179"/>
      <c r="M49" s="179"/>
      <c r="N49" s="30"/>
      <c r="O49" s="30"/>
    </row>
    <row r="50" spans="2:15" s="21" customFormat="1">
      <c r="B50" s="26">
        <v>34</v>
      </c>
      <c r="C50" s="27" t="s">
        <v>51</v>
      </c>
      <c r="D50" s="189">
        <v>101803093.5</v>
      </c>
      <c r="E50" s="189">
        <v>101803093.5</v>
      </c>
      <c r="F50" s="8">
        <v>0</v>
      </c>
      <c r="G50" s="8" t="s">
        <v>25</v>
      </c>
      <c r="H50" s="8" t="s">
        <v>11</v>
      </c>
      <c r="I50" s="8" t="s">
        <v>390</v>
      </c>
      <c r="J50" s="184" t="s">
        <v>379</v>
      </c>
      <c r="K50" s="8"/>
      <c r="L50" s="179"/>
      <c r="M50" s="179"/>
      <c r="N50" s="30"/>
      <c r="O50" s="30"/>
    </row>
    <row r="51" spans="2:15">
      <c r="B51" s="28">
        <v>35</v>
      </c>
      <c r="C51" s="24" t="s">
        <v>52</v>
      </c>
      <c r="D51" s="189">
        <v>-57668725.390000001</v>
      </c>
      <c r="E51" s="189">
        <v>-57667782.640000001</v>
      </c>
      <c r="F51" s="9">
        <v>-942.75</v>
      </c>
      <c r="G51" s="9" t="s">
        <v>25</v>
      </c>
      <c r="H51" s="9" t="s">
        <v>11</v>
      </c>
      <c r="I51" s="9" t="s">
        <v>388</v>
      </c>
      <c r="J51" s="183" t="s">
        <v>379</v>
      </c>
      <c r="K51" s="8"/>
      <c r="L51" s="179"/>
      <c r="M51" s="179"/>
      <c r="N51" s="30"/>
      <c r="O51" s="30"/>
    </row>
    <row r="52" spans="2:15" s="21" customFormat="1">
      <c r="B52" s="26">
        <v>36</v>
      </c>
      <c r="C52" s="27" t="s">
        <v>53</v>
      </c>
      <c r="D52" s="192">
        <v>0</v>
      </c>
      <c r="E52" s="192">
        <v>0</v>
      </c>
      <c r="F52" s="8">
        <v>0</v>
      </c>
      <c r="G52" s="8" t="s">
        <v>25</v>
      </c>
      <c r="H52" s="8" t="s">
        <v>381</v>
      </c>
      <c r="I52" s="8" t="s">
        <v>381</v>
      </c>
      <c r="J52" s="184" t="s">
        <v>379</v>
      </c>
      <c r="K52" s="8"/>
      <c r="L52" s="179"/>
      <c r="M52" s="179"/>
      <c r="N52" s="30"/>
      <c r="O52" s="30"/>
    </row>
    <row r="53" spans="2:15">
      <c r="B53" s="28">
        <v>37</v>
      </c>
      <c r="C53" s="24" t="s">
        <v>301</v>
      </c>
      <c r="D53" s="189">
        <v>1811128.48</v>
      </c>
      <c r="E53" s="189">
        <v>1811128.48</v>
      </c>
      <c r="F53" s="9">
        <v>0</v>
      </c>
      <c r="G53" s="9" t="s">
        <v>25</v>
      </c>
      <c r="H53" s="9" t="s">
        <v>11</v>
      </c>
      <c r="I53" s="9" t="s">
        <v>390</v>
      </c>
      <c r="J53" s="183" t="s">
        <v>379</v>
      </c>
      <c r="K53" s="8"/>
      <c r="L53" s="179"/>
      <c r="M53" s="179"/>
      <c r="N53" s="30"/>
      <c r="O53" s="30"/>
    </row>
    <row r="54" spans="2:15" s="21" customFormat="1">
      <c r="B54" s="26">
        <v>38</v>
      </c>
      <c r="C54" s="27" t="s">
        <v>54</v>
      </c>
      <c r="D54" s="189">
        <v>11847350.5</v>
      </c>
      <c r="E54" s="189">
        <v>11848371.5</v>
      </c>
      <c r="F54" s="8">
        <v>-1021</v>
      </c>
      <c r="G54" s="8" t="s">
        <v>25</v>
      </c>
      <c r="H54" s="8" t="s">
        <v>11</v>
      </c>
      <c r="I54" s="8" t="s">
        <v>388</v>
      </c>
      <c r="J54" s="184" t="s">
        <v>379</v>
      </c>
      <c r="K54" s="8"/>
      <c r="L54" s="179"/>
      <c r="M54" s="179"/>
      <c r="N54" s="30"/>
      <c r="O54" s="30"/>
    </row>
    <row r="55" spans="2:15">
      <c r="B55" s="28">
        <v>39</v>
      </c>
      <c r="C55" s="24" t="s">
        <v>55</v>
      </c>
      <c r="D55" s="189">
        <v>4357165.0199999996</v>
      </c>
      <c r="E55" s="189">
        <v>4357165.0199999996</v>
      </c>
      <c r="F55" s="9">
        <v>0</v>
      </c>
      <c r="G55" s="9" t="s">
        <v>25</v>
      </c>
      <c r="H55" s="9" t="s">
        <v>11</v>
      </c>
      <c r="I55" s="9" t="s">
        <v>390</v>
      </c>
      <c r="J55" s="183" t="s">
        <v>379</v>
      </c>
      <c r="K55" s="8"/>
      <c r="L55" s="179"/>
      <c r="M55" s="179"/>
      <c r="N55" s="30"/>
      <c r="O55" s="30"/>
    </row>
    <row r="56" spans="2:15" s="21" customFormat="1">
      <c r="B56" s="26">
        <v>40</v>
      </c>
      <c r="C56" s="27" t="s">
        <v>56</v>
      </c>
      <c r="D56" s="189">
        <v>47102846.379999995</v>
      </c>
      <c r="E56" s="189">
        <v>47102846.379999995</v>
      </c>
      <c r="F56" s="8">
        <v>0</v>
      </c>
      <c r="G56" s="8" t="s">
        <v>25</v>
      </c>
      <c r="H56" s="8" t="s">
        <v>11</v>
      </c>
      <c r="I56" s="8" t="s">
        <v>388</v>
      </c>
      <c r="J56" s="184" t="s">
        <v>379</v>
      </c>
      <c r="K56" s="8"/>
      <c r="L56" s="179"/>
      <c r="M56" s="179"/>
      <c r="N56" s="30"/>
      <c r="O56" s="30"/>
    </row>
    <row r="57" spans="2:15">
      <c r="B57" s="28">
        <v>41</v>
      </c>
      <c r="C57" s="24" t="s">
        <v>57</v>
      </c>
      <c r="D57" s="189">
        <v>58907240.799999997</v>
      </c>
      <c r="E57" s="189">
        <v>58907240.799999997</v>
      </c>
      <c r="F57" s="9">
        <v>0</v>
      </c>
      <c r="G57" s="9" t="s">
        <v>25</v>
      </c>
      <c r="H57" s="9" t="s">
        <v>11</v>
      </c>
      <c r="I57" s="9" t="s">
        <v>390</v>
      </c>
      <c r="J57" s="183" t="s">
        <v>379</v>
      </c>
      <c r="K57" s="8"/>
      <c r="L57" s="179"/>
      <c r="M57" s="179"/>
      <c r="N57" s="30"/>
      <c r="O57" s="30"/>
    </row>
    <row r="58" spans="2:15" s="21" customFormat="1">
      <c r="B58" s="26">
        <v>42</v>
      </c>
      <c r="C58" s="27" t="s">
        <v>58</v>
      </c>
      <c r="D58" s="189">
        <v>3984972</v>
      </c>
      <c r="E58" s="189">
        <v>3984972</v>
      </c>
      <c r="F58" s="8">
        <v>0</v>
      </c>
      <c r="G58" s="8" t="s">
        <v>25</v>
      </c>
      <c r="H58" s="8" t="s">
        <v>11</v>
      </c>
      <c r="I58" s="8" t="s">
        <v>390</v>
      </c>
      <c r="J58" s="184" t="s">
        <v>379</v>
      </c>
      <c r="K58" s="8"/>
      <c r="L58" s="179"/>
      <c r="M58" s="179"/>
      <c r="N58" s="30"/>
      <c r="O58" s="30"/>
    </row>
    <row r="59" spans="2:15">
      <c r="B59" s="28">
        <v>43</v>
      </c>
      <c r="C59" s="24" t="s">
        <v>62</v>
      </c>
      <c r="D59" s="193">
        <v>0</v>
      </c>
      <c r="E59" s="193">
        <v>0</v>
      </c>
      <c r="F59" s="9">
        <v>0</v>
      </c>
      <c r="G59" s="9" t="s">
        <v>25</v>
      </c>
      <c r="H59" s="9" t="s">
        <v>387</v>
      </c>
      <c r="I59" s="9" t="s">
        <v>388</v>
      </c>
      <c r="J59" s="183" t="s">
        <v>380</v>
      </c>
      <c r="K59" s="8"/>
      <c r="L59" s="179"/>
      <c r="M59" s="179"/>
      <c r="N59" s="30"/>
      <c r="O59" s="30"/>
    </row>
    <row r="60" spans="2:15" s="21" customFormat="1" ht="10.5">
      <c r="B60" s="26">
        <v>44</v>
      </c>
      <c r="C60" s="27" t="s">
        <v>354</v>
      </c>
      <c r="D60" s="192">
        <v>0</v>
      </c>
      <c r="E60" s="192">
        <v>0</v>
      </c>
      <c r="F60" s="8">
        <v>0</v>
      </c>
      <c r="G60" s="8" t="s">
        <v>25</v>
      </c>
      <c r="H60" s="8" t="s">
        <v>381</v>
      </c>
      <c r="I60" s="8" t="s">
        <v>381</v>
      </c>
      <c r="J60" s="184" t="s">
        <v>381</v>
      </c>
      <c r="K60" s="8"/>
      <c r="L60" s="179"/>
      <c r="M60" s="179"/>
      <c r="N60" s="34"/>
      <c r="O60" s="34"/>
    </row>
    <row r="61" spans="2:15">
      <c r="B61" s="28">
        <v>45</v>
      </c>
      <c r="C61" s="24" t="s">
        <v>355</v>
      </c>
      <c r="D61" s="189">
        <v>-24919047</v>
      </c>
      <c r="E61" s="189">
        <v>-24918666</v>
      </c>
      <c r="F61" s="9">
        <v>-381</v>
      </c>
      <c r="G61" s="9" t="s">
        <v>25</v>
      </c>
      <c r="H61" s="9" t="s">
        <v>11</v>
      </c>
      <c r="I61" s="9" t="s">
        <v>390</v>
      </c>
      <c r="J61" s="183" t="s">
        <v>379</v>
      </c>
      <c r="K61" s="8"/>
      <c r="L61" s="179"/>
      <c r="M61" s="179"/>
      <c r="N61" s="33"/>
      <c r="O61" s="33"/>
    </row>
    <row r="62" spans="2:15" s="21" customFormat="1" ht="10.5">
      <c r="B62" s="26">
        <v>46</v>
      </c>
      <c r="C62" s="27" t="s">
        <v>356</v>
      </c>
      <c r="D62" s="189">
        <v>3203841.16</v>
      </c>
      <c r="E62" s="189">
        <v>3203841.16</v>
      </c>
      <c r="F62" s="8">
        <v>0</v>
      </c>
      <c r="G62" s="8" t="s">
        <v>25</v>
      </c>
      <c r="H62" s="8" t="s">
        <v>11</v>
      </c>
      <c r="I62" s="8" t="s">
        <v>388</v>
      </c>
      <c r="J62" s="184" t="s">
        <v>379</v>
      </c>
      <c r="K62" s="8"/>
      <c r="L62" s="179"/>
      <c r="M62" s="179"/>
      <c r="N62" s="34"/>
      <c r="O62" s="34"/>
    </row>
    <row r="63" spans="2:15">
      <c r="B63" s="28">
        <v>47</v>
      </c>
      <c r="C63" s="24" t="s">
        <v>391</v>
      </c>
      <c r="D63" s="189">
        <v>265684680.62</v>
      </c>
      <c r="E63" s="189">
        <v>265684757.62</v>
      </c>
      <c r="F63" s="9">
        <v>-77</v>
      </c>
      <c r="G63" s="9" t="s">
        <v>25</v>
      </c>
      <c r="H63" s="9" t="s">
        <v>11</v>
      </c>
      <c r="I63" s="9" t="s">
        <v>388</v>
      </c>
      <c r="J63" s="183" t="s">
        <v>379</v>
      </c>
      <c r="K63" s="8"/>
      <c r="L63" s="179"/>
      <c r="M63" s="179"/>
      <c r="N63" s="23"/>
      <c r="O63" s="23"/>
    </row>
    <row r="64" spans="2:15" s="21" customFormat="1">
      <c r="B64" s="26">
        <v>48</v>
      </c>
      <c r="C64" s="27" t="s">
        <v>74</v>
      </c>
      <c r="D64" s="189">
        <v>13200000</v>
      </c>
      <c r="E64" s="189">
        <v>13200000</v>
      </c>
      <c r="F64" s="8">
        <v>0</v>
      </c>
      <c r="G64" s="8" t="s">
        <v>292</v>
      </c>
      <c r="H64" s="8" t="s">
        <v>11</v>
      </c>
      <c r="I64" s="8" t="s">
        <v>390</v>
      </c>
      <c r="J64" s="184" t="s">
        <v>379</v>
      </c>
      <c r="K64" s="8"/>
      <c r="L64" s="179"/>
      <c r="M64" s="179"/>
      <c r="N64" s="23"/>
      <c r="O64" s="23"/>
    </row>
    <row r="65" spans="2:15">
      <c r="B65" s="28">
        <v>49</v>
      </c>
      <c r="C65" s="24" t="s">
        <v>357</v>
      </c>
      <c r="D65" s="189">
        <v>5647698.1699999999</v>
      </c>
      <c r="E65" s="189">
        <v>5651200.5499999998</v>
      </c>
      <c r="F65" s="9">
        <v>-3502.3799999998882</v>
      </c>
      <c r="G65" s="9" t="s">
        <v>292</v>
      </c>
      <c r="H65" s="9" t="s">
        <v>11</v>
      </c>
      <c r="I65" s="9" t="s">
        <v>390</v>
      </c>
      <c r="J65" s="183" t="s">
        <v>379</v>
      </c>
      <c r="K65" s="8"/>
      <c r="L65" s="179"/>
      <c r="M65" s="179"/>
      <c r="N65" s="23"/>
      <c r="O65" s="23"/>
    </row>
    <row r="66" spans="2:15" s="21" customFormat="1">
      <c r="B66" s="26">
        <v>50</v>
      </c>
      <c r="C66" s="27" t="s">
        <v>75</v>
      </c>
      <c r="D66" s="188">
        <v>345428</v>
      </c>
      <c r="E66" s="188">
        <v>200000</v>
      </c>
      <c r="F66" s="8">
        <v>145428</v>
      </c>
      <c r="G66" s="8" t="s">
        <v>292</v>
      </c>
      <c r="H66" s="8" t="s">
        <v>387</v>
      </c>
      <c r="I66" s="8" t="s">
        <v>390</v>
      </c>
      <c r="J66" s="184" t="s">
        <v>379</v>
      </c>
      <c r="K66" s="8"/>
      <c r="L66" s="179"/>
      <c r="M66" s="179"/>
      <c r="N66" s="23"/>
      <c r="O66" s="23"/>
    </row>
    <row r="67" spans="2:15">
      <c r="B67" s="28">
        <v>51</v>
      </c>
      <c r="C67" s="24" t="s">
        <v>76</v>
      </c>
      <c r="D67" s="192">
        <v>0</v>
      </c>
      <c r="E67" s="192">
        <v>0</v>
      </c>
      <c r="F67" s="9">
        <v>0</v>
      </c>
      <c r="G67" s="9" t="s">
        <v>292</v>
      </c>
      <c r="H67" s="9" t="s">
        <v>381</v>
      </c>
      <c r="I67" s="9" t="s">
        <v>381</v>
      </c>
      <c r="J67" s="183" t="s">
        <v>379</v>
      </c>
      <c r="K67" s="8"/>
      <c r="L67" s="179"/>
      <c r="M67" s="179"/>
      <c r="N67" s="23"/>
      <c r="O67" s="23"/>
    </row>
    <row r="68" spans="2:15" s="21" customFormat="1">
      <c r="B68" s="26">
        <v>52</v>
      </c>
      <c r="C68" s="27" t="s">
        <v>359</v>
      </c>
      <c r="D68" s="189">
        <v>8347856</v>
      </c>
      <c r="E68" s="189">
        <v>8350521.3600000013</v>
      </c>
      <c r="F68" s="8">
        <v>-2665.3600000012666</v>
      </c>
      <c r="G68" s="8" t="s">
        <v>292</v>
      </c>
      <c r="H68" s="8" t="s">
        <v>11</v>
      </c>
      <c r="I68" s="8" t="s">
        <v>390</v>
      </c>
      <c r="J68" s="184" t="s">
        <v>379</v>
      </c>
      <c r="K68" s="8"/>
      <c r="L68" s="179"/>
      <c r="M68" s="179"/>
      <c r="N68" s="23"/>
      <c r="O68" s="23"/>
    </row>
    <row r="69" spans="2:15">
      <c r="B69" s="28">
        <v>53</v>
      </c>
      <c r="C69" s="24" t="s">
        <v>360</v>
      </c>
      <c r="D69" s="190">
        <v>0</v>
      </c>
      <c r="E69" s="190">
        <v>0</v>
      </c>
      <c r="F69" s="9">
        <v>0</v>
      </c>
      <c r="G69" s="9" t="s">
        <v>292</v>
      </c>
      <c r="H69" s="9" t="s">
        <v>396</v>
      </c>
      <c r="I69" s="9" t="s">
        <v>390</v>
      </c>
      <c r="J69" s="183" t="s">
        <v>379</v>
      </c>
      <c r="K69" s="8"/>
      <c r="L69" s="179"/>
      <c r="M69" s="179"/>
    </row>
    <row r="70" spans="2:15" s="21" customFormat="1">
      <c r="B70" s="26">
        <v>54</v>
      </c>
      <c r="C70" s="27" t="s">
        <v>361</v>
      </c>
      <c r="D70" s="189">
        <v>1069972</v>
      </c>
      <c r="E70" s="189">
        <v>1069972</v>
      </c>
      <c r="F70" s="8">
        <v>0</v>
      </c>
      <c r="G70" s="8" t="s">
        <v>292</v>
      </c>
      <c r="H70" s="8" t="s">
        <v>11</v>
      </c>
      <c r="I70" s="8" t="s">
        <v>390</v>
      </c>
      <c r="J70" s="184" t="s">
        <v>379</v>
      </c>
      <c r="K70" s="8"/>
      <c r="L70" s="179"/>
      <c r="M70" s="179"/>
    </row>
    <row r="71" spans="2:15">
      <c r="B71" s="28">
        <v>55</v>
      </c>
      <c r="C71" s="24" t="s">
        <v>77</v>
      </c>
      <c r="D71" s="189">
        <v>616106</v>
      </c>
      <c r="E71" s="189">
        <v>616106</v>
      </c>
      <c r="F71" s="9">
        <v>0</v>
      </c>
      <c r="G71" s="9" t="s">
        <v>292</v>
      </c>
      <c r="H71" s="9" t="s">
        <v>11</v>
      </c>
      <c r="I71" s="9" t="s">
        <v>390</v>
      </c>
      <c r="J71" s="183" t="s">
        <v>379</v>
      </c>
      <c r="K71" s="8"/>
      <c r="L71" s="179"/>
      <c r="M71" s="179"/>
    </row>
    <row r="72" spans="2:15" s="21" customFormat="1">
      <c r="B72" s="26">
        <v>56</v>
      </c>
      <c r="C72" s="27" t="s">
        <v>78</v>
      </c>
      <c r="D72" s="189">
        <v>706353</v>
      </c>
      <c r="E72" s="189">
        <v>706353</v>
      </c>
      <c r="F72" s="8">
        <v>0</v>
      </c>
      <c r="G72" s="8" t="s">
        <v>292</v>
      </c>
      <c r="H72" s="8" t="s">
        <v>11</v>
      </c>
      <c r="I72" s="8" t="s">
        <v>390</v>
      </c>
      <c r="J72" s="184" t="s">
        <v>379</v>
      </c>
      <c r="K72" s="8"/>
      <c r="L72" s="179"/>
      <c r="M72" s="179"/>
    </row>
    <row r="73" spans="2:15">
      <c r="B73" s="28">
        <v>57</v>
      </c>
      <c r="C73" s="24" t="s">
        <v>79</v>
      </c>
      <c r="D73" s="193">
        <v>0</v>
      </c>
      <c r="E73" s="193">
        <v>0</v>
      </c>
      <c r="F73" s="9">
        <v>0</v>
      </c>
      <c r="G73" s="9" t="s">
        <v>292</v>
      </c>
      <c r="H73" s="9" t="s">
        <v>387</v>
      </c>
      <c r="I73" s="9" t="s">
        <v>390</v>
      </c>
      <c r="J73" s="183" t="s">
        <v>380</v>
      </c>
      <c r="K73" s="8"/>
      <c r="L73" s="179"/>
      <c r="M73" s="179"/>
    </row>
    <row r="74" spans="2:15" s="21" customFormat="1">
      <c r="B74" s="26">
        <v>58</v>
      </c>
      <c r="C74" s="27" t="s">
        <v>80</v>
      </c>
      <c r="D74" s="189">
        <v>1363986</v>
      </c>
      <c r="E74" s="189">
        <v>1363986</v>
      </c>
      <c r="F74" s="8">
        <v>0</v>
      </c>
      <c r="G74" s="8" t="s">
        <v>292</v>
      </c>
      <c r="H74" s="8" t="s">
        <v>11</v>
      </c>
      <c r="I74" s="8" t="s">
        <v>390</v>
      </c>
      <c r="J74" s="184" t="s">
        <v>379</v>
      </c>
      <c r="K74" s="8"/>
      <c r="L74" s="179"/>
      <c r="M74" s="179"/>
    </row>
    <row r="75" spans="2:15">
      <c r="B75" s="28">
        <v>59</v>
      </c>
      <c r="C75" s="24" t="s">
        <v>81</v>
      </c>
      <c r="D75" s="188">
        <v>4314000</v>
      </c>
      <c r="E75" s="188">
        <v>4718009.42</v>
      </c>
      <c r="F75" s="9">
        <v>-404009.41999999993</v>
      </c>
      <c r="G75" s="9" t="s">
        <v>292</v>
      </c>
      <c r="H75" s="9" t="s">
        <v>387</v>
      </c>
      <c r="I75" s="9" t="s">
        <v>388</v>
      </c>
      <c r="J75" s="183" t="s">
        <v>379</v>
      </c>
      <c r="K75" s="8"/>
      <c r="L75" s="179"/>
      <c r="M75" s="179"/>
    </row>
    <row r="76" spans="2:15" s="21" customFormat="1">
      <c r="B76" s="26">
        <v>60</v>
      </c>
      <c r="C76" s="27" t="s">
        <v>362</v>
      </c>
      <c r="D76" s="193">
        <v>0</v>
      </c>
      <c r="E76" s="193">
        <v>0</v>
      </c>
      <c r="F76" s="8">
        <v>0</v>
      </c>
      <c r="G76" s="8" t="s">
        <v>292</v>
      </c>
      <c r="H76" s="8" t="s">
        <v>387</v>
      </c>
      <c r="I76" s="8" t="s">
        <v>390</v>
      </c>
      <c r="J76" s="184" t="s">
        <v>380</v>
      </c>
      <c r="K76" s="8"/>
      <c r="L76" s="179"/>
      <c r="M76" s="179"/>
    </row>
    <row r="77" spans="2:15">
      <c r="B77" s="28">
        <v>61</v>
      </c>
      <c r="C77" s="24" t="s">
        <v>82</v>
      </c>
      <c r="D77" s="193">
        <v>0</v>
      </c>
      <c r="E77" s="193">
        <v>0</v>
      </c>
      <c r="F77" s="9">
        <v>0</v>
      </c>
      <c r="G77" s="9" t="s">
        <v>292</v>
      </c>
      <c r="H77" s="9" t="s">
        <v>387</v>
      </c>
      <c r="I77" s="9" t="s">
        <v>388</v>
      </c>
      <c r="J77" s="183" t="s">
        <v>380</v>
      </c>
      <c r="K77" s="8"/>
      <c r="L77" s="179"/>
      <c r="M77" s="179"/>
    </row>
    <row r="78" spans="2:15" s="21" customFormat="1">
      <c r="B78" s="26">
        <v>62</v>
      </c>
      <c r="C78" s="27" t="s">
        <v>363</v>
      </c>
      <c r="D78" s="189">
        <v>2671000</v>
      </c>
      <c r="E78" s="189">
        <v>2671000</v>
      </c>
      <c r="F78" s="8">
        <v>0</v>
      </c>
      <c r="G78" s="8" t="s">
        <v>292</v>
      </c>
      <c r="H78" s="8" t="s">
        <v>11</v>
      </c>
      <c r="I78" s="8" t="s">
        <v>390</v>
      </c>
      <c r="J78" s="184" t="s">
        <v>379</v>
      </c>
      <c r="K78" s="8"/>
      <c r="L78" s="179"/>
      <c r="M78" s="179"/>
    </row>
    <row r="79" spans="2:15">
      <c r="B79" s="28">
        <v>63</v>
      </c>
      <c r="C79" s="24" t="s">
        <v>302</v>
      </c>
      <c r="D79" s="189">
        <v>2128678.6800000002</v>
      </c>
      <c r="E79" s="189">
        <v>2130397.7100000004</v>
      </c>
      <c r="F79" s="9">
        <v>-1719.0300000002608</v>
      </c>
      <c r="G79" s="9" t="s">
        <v>292</v>
      </c>
      <c r="H79" s="9" t="s">
        <v>11</v>
      </c>
      <c r="I79" s="9" t="s">
        <v>390</v>
      </c>
      <c r="J79" s="183" t="s">
        <v>379</v>
      </c>
      <c r="K79" s="8"/>
      <c r="L79" s="179"/>
      <c r="M79" s="179"/>
    </row>
    <row r="80" spans="2:15" s="21" customFormat="1">
      <c r="B80" s="26">
        <v>64</v>
      </c>
      <c r="C80" s="27" t="s">
        <v>83</v>
      </c>
      <c r="D80" s="189">
        <v>-88767</v>
      </c>
      <c r="E80" s="189">
        <v>-88767</v>
      </c>
      <c r="F80" s="8">
        <v>0</v>
      </c>
      <c r="G80" s="8" t="s">
        <v>292</v>
      </c>
      <c r="H80" s="8" t="s">
        <v>11</v>
      </c>
      <c r="I80" s="8" t="s">
        <v>390</v>
      </c>
      <c r="J80" s="184" t="s">
        <v>379</v>
      </c>
      <c r="K80" s="8"/>
      <c r="L80" s="179"/>
      <c r="M80" s="179"/>
    </row>
    <row r="81" spans="2:13">
      <c r="B81" s="28">
        <v>65</v>
      </c>
      <c r="C81" s="24" t="s">
        <v>364</v>
      </c>
      <c r="D81" s="193">
        <v>0</v>
      </c>
      <c r="E81" s="193">
        <v>0</v>
      </c>
      <c r="F81" s="9">
        <v>0</v>
      </c>
      <c r="G81" s="9" t="s">
        <v>292</v>
      </c>
      <c r="H81" s="9" t="s">
        <v>387</v>
      </c>
      <c r="I81" s="9" t="s">
        <v>390</v>
      </c>
      <c r="J81" s="183" t="s">
        <v>380</v>
      </c>
      <c r="K81" s="8"/>
      <c r="L81" s="179"/>
      <c r="M81" s="179"/>
    </row>
    <row r="82" spans="2:13" s="21" customFormat="1">
      <c r="B82" s="26">
        <v>66</v>
      </c>
      <c r="C82" s="27" t="s">
        <v>365</v>
      </c>
      <c r="D82" s="193">
        <v>0</v>
      </c>
      <c r="E82" s="193">
        <v>0</v>
      </c>
      <c r="F82" s="8">
        <v>0</v>
      </c>
      <c r="G82" s="8" t="s">
        <v>292</v>
      </c>
      <c r="H82" s="8" t="s">
        <v>387</v>
      </c>
      <c r="I82" s="8" t="s">
        <v>388</v>
      </c>
      <c r="J82" s="184" t="s">
        <v>380</v>
      </c>
      <c r="K82" s="8"/>
      <c r="L82" s="179"/>
      <c r="M82" s="179"/>
    </row>
    <row r="83" spans="2:13">
      <c r="B83" s="28">
        <v>67</v>
      </c>
      <c r="C83" s="24" t="s">
        <v>366</v>
      </c>
      <c r="D83" s="189">
        <v>136122.60999999999</v>
      </c>
      <c r="E83" s="189">
        <v>136122.60999999999</v>
      </c>
      <c r="F83" s="9">
        <v>0</v>
      </c>
      <c r="G83" s="9" t="s">
        <v>292</v>
      </c>
      <c r="H83" s="9" t="s">
        <v>11</v>
      </c>
      <c r="I83" s="9" t="s">
        <v>390</v>
      </c>
      <c r="J83" s="183" t="s">
        <v>379</v>
      </c>
      <c r="K83" s="8"/>
      <c r="L83" s="179"/>
      <c r="M83" s="179"/>
    </row>
    <row r="84" spans="2:13" s="21" customFormat="1">
      <c r="B84" s="26">
        <v>68</v>
      </c>
      <c r="C84" s="27" t="s">
        <v>367</v>
      </c>
      <c r="D84" s="190">
        <v>0</v>
      </c>
      <c r="E84" s="190">
        <v>0</v>
      </c>
      <c r="F84" s="8">
        <v>0</v>
      </c>
      <c r="G84" s="8" t="s">
        <v>292</v>
      </c>
      <c r="H84" s="8" t="s">
        <v>396</v>
      </c>
      <c r="I84" s="8" t="s">
        <v>390</v>
      </c>
      <c r="J84" s="184" t="s">
        <v>379</v>
      </c>
      <c r="K84" s="8"/>
      <c r="L84" s="179"/>
      <c r="M84" s="179"/>
    </row>
    <row r="85" spans="2:13">
      <c r="B85" s="28">
        <v>69</v>
      </c>
      <c r="C85" s="24" t="s">
        <v>368</v>
      </c>
      <c r="D85" s="189">
        <v>1105363.6000000001</v>
      </c>
      <c r="E85" s="189">
        <v>1105363.6000000001</v>
      </c>
      <c r="F85" s="9">
        <v>0</v>
      </c>
      <c r="G85" s="9" t="s">
        <v>292</v>
      </c>
      <c r="H85" s="9" t="s">
        <v>11</v>
      </c>
      <c r="I85" s="9" t="s">
        <v>390</v>
      </c>
      <c r="J85" s="183" t="s">
        <v>379</v>
      </c>
      <c r="K85" s="8"/>
      <c r="L85" s="179"/>
      <c r="M85" s="179"/>
    </row>
    <row r="86" spans="2:13" s="21" customFormat="1">
      <c r="B86" s="26">
        <v>70</v>
      </c>
      <c r="C86" s="27" t="s">
        <v>369</v>
      </c>
      <c r="D86" s="189">
        <v>305265.73</v>
      </c>
      <c r="E86" s="189">
        <v>305265.73</v>
      </c>
      <c r="F86" s="8">
        <v>0</v>
      </c>
      <c r="G86" s="8" t="s">
        <v>292</v>
      </c>
      <c r="H86" s="8" t="s">
        <v>11</v>
      </c>
      <c r="I86" s="8" t="s">
        <v>390</v>
      </c>
      <c r="J86" s="184" t="s">
        <v>379</v>
      </c>
      <c r="K86" s="8"/>
      <c r="L86" s="179"/>
      <c r="M86" s="179"/>
    </row>
    <row r="87" spans="2:13">
      <c r="B87" s="28">
        <v>71</v>
      </c>
      <c r="C87" s="24" t="s">
        <v>370</v>
      </c>
      <c r="D87" s="189">
        <v>2627382</v>
      </c>
      <c r="E87" s="189">
        <v>2627382</v>
      </c>
      <c r="F87" s="9">
        <v>0</v>
      </c>
      <c r="G87" s="9" t="s">
        <v>292</v>
      </c>
      <c r="H87" s="9" t="s">
        <v>11</v>
      </c>
      <c r="I87" s="9" t="s">
        <v>390</v>
      </c>
      <c r="J87" s="183" t="s">
        <v>379</v>
      </c>
      <c r="K87" s="8"/>
      <c r="L87" s="179"/>
      <c r="M87" s="179"/>
    </row>
    <row r="88" spans="2:13" s="21" customFormat="1">
      <c r="B88" s="26">
        <v>72</v>
      </c>
      <c r="C88" s="27" t="s">
        <v>371</v>
      </c>
      <c r="D88" s="192">
        <v>0</v>
      </c>
      <c r="E88" s="192">
        <v>0</v>
      </c>
      <c r="F88" s="8">
        <v>0</v>
      </c>
      <c r="G88" s="8" t="s">
        <v>292</v>
      </c>
      <c r="H88" s="8" t="s">
        <v>381</v>
      </c>
      <c r="I88" s="8" t="s">
        <v>381</v>
      </c>
      <c r="J88" s="184" t="s">
        <v>380</v>
      </c>
      <c r="K88" s="8"/>
      <c r="L88" s="179"/>
      <c r="M88" s="179"/>
    </row>
    <row r="89" spans="2:13">
      <c r="B89" s="28">
        <v>73</v>
      </c>
      <c r="C89" s="24" t="s">
        <v>372</v>
      </c>
      <c r="D89" s="192">
        <v>0</v>
      </c>
      <c r="E89" s="192">
        <v>0</v>
      </c>
      <c r="F89" s="9">
        <v>0</v>
      </c>
      <c r="G89" s="9" t="s">
        <v>292</v>
      </c>
      <c r="H89" s="9" t="s">
        <v>381</v>
      </c>
      <c r="I89" s="9" t="s">
        <v>381</v>
      </c>
      <c r="J89" s="183" t="s">
        <v>380</v>
      </c>
      <c r="K89" s="8"/>
      <c r="L89" s="179"/>
      <c r="M89" s="179"/>
    </row>
    <row r="90" spans="2:13" s="21" customFormat="1">
      <c r="B90" s="26">
        <v>74</v>
      </c>
      <c r="C90" s="27" t="s">
        <v>373</v>
      </c>
      <c r="D90" s="192">
        <v>0</v>
      </c>
      <c r="E90" s="192">
        <v>0</v>
      </c>
      <c r="F90" s="8">
        <v>0</v>
      </c>
      <c r="G90" s="8" t="s">
        <v>292</v>
      </c>
      <c r="H90" s="8" t="s">
        <v>381</v>
      </c>
      <c r="I90" s="8" t="s">
        <v>381</v>
      </c>
      <c r="J90" s="184" t="s">
        <v>379</v>
      </c>
      <c r="K90" s="8"/>
      <c r="L90" s="179"/>
      <c r="M90" s="179"/>
    </row>
    <row r="91" spans="2:13">
      <c r="B91" s="28">
        <v>75</v>
      </c>
      <c r="C91" s="24" t="s">
        <v>375</v>
      </c>
      <c r="D91" s="190">
        <v>0</v>
      </c>
      <c r="E91" s="190">
        <v>0</v>
      </c>
      <c r="F91" s="9">
        <v>0</v>
      </c>
      <c r="G91" s="9" t="s">
        <v>292</v>
      </c>
      <c r="H91" s="9" t="s">
        <v>395</v>
      </c>
      <c r="I91" s="9" t="s">
        <v>390</v>
      </c>
      <c r="J91" s="183" t="s">
        <v>379</v>
      </c>
      <c r="K91" s="8"/>
      <c r="L91" s="179"/>
      <c r="M91" s="179"/>
    </row>
    <row r="92" spans="2:13" s="21" customFormat="1">
      <c r="B92" s="26">
        <v>76</v>
      </c>
      <c r="C92" s="27" t="s">
        <v>377</v>
      </c>
      <c r="D92" s="189">
        <v>5741033.8200000003</v>
      </c>
      <c r="E92" s="189">
        <v>5741033.8200000003</v>
      </c>
      <c r="F92" s="8">
        <v>0</v>
      </c>
      <c r="G92" s="8" t="s">
        <v>292</v>
      </c>
      <c r="H92" s="8" t="s">
        <v>11</v>
      </c>
      <c r="I92" s="8" t="s">
        <v>390</v>
      </c>
      <c r="J92" s="184" t="s">
        <v>379</v>
      </c>
      <c r="K92" s="8"/>
      <c r="L92" s="179"/>
      <c r="M92" s="179"/>
    </row>
    <row r="93" spans="2:13">
      <c r="B93" s="28">
        <v>77</v>
      </c>
      <c r="C93" s="24" t="s">
        <v>358</v>
      </c>
      <c r="D93" s="189">
        <v>4387934.9400000004</v>
      </c>
      <c r="E93" s="189">
        <v>4381387.28</v>
      </c>
      <c r="F93" s="9">
        <v>6547.660000000149</v>
      </c>
      <c r="G93" s="9" t="s">
        <v>292</v>
      </c>
      <c r="H93" s="9" t="s">
        <v>11</v>
      </c>
      <c r="I93" s="9" t="s">
        <v>390</v>
      </c>
      <c r="J93" s="183" t="s">
        <v>379</v>
      </c>
      <c r="K93" s="8"/>
      <c r="L93" s="179"/>
      <c r="M93" s="179"/>
    </row>
    <row r="94" spans="2:13" s="21" customFormat="1">
      <c r="B94" s="26">
        <v>78</v>
      </c>
      <c r="C94" s="27" t="s">
        <v>374</v>
      </c>
      <c r="D94" s="190">
        <v>0</v>
      </c>
      <c r="E94" s="190">
        <v>0</v>
      </c>
      <c r="F94" s="8">
        <v>0</v>
      </c>
      <c r="G94" s="8" t="s">
        <v>292</v>
      </c>
      <c r="H94" s="8" t="s">
        <v>394</v>
      </c>
      <c r="I94" s="8" t="s">
        <v>390</v>
      </c>
      <c r="J94" s="184" t="s">
        <v>379</v>
      </c>
      <c r="K94" s="8"/>
      <c r="L94" s="179"/>
      <c r="M94" s="179"/>
    </row>
    <row r="95" spans="2:13" ht="10.5" thickBot="1">
      <c r="B95" s="28">
        <v>79</v>
      </c>
      <c r="C95" s="24" t="s">
        <v>376</v>
      </c>
      <c r="D95" s="190">
        <v>0</v>
      </c>
      <c r="E95" s="190">
        <v>0</v>
      </c>
      <c r="F95" s="9">
        <v>0</v>
      </c>
      <c r="G95" s="9" t="s">
        <v>292</v>
      </c>
      <c r="H95" s="9" t="s">
        <v>394</v>
      </c>
      <c r="I95" s="9" t="s">
        <v>390</v>
      </c>
      <c r="J95" s="183" t="s">
        <v>379</v>
      </c>
      <c r="K95" s="8"/>
      <c r="L95" s="179"/>
      <c r="M95" s="179"/>
    </row>
    <row r="96" spans="2:13" ht="10.8" thickTop="1">
      <c r="B96" s="40"/>
      <c r="C96" s="12" t="s">
        <v>0</v>
      </c>
      <c r="D96" s="3">
        <v>903696618.51000011</v>
      </c>
      <c r="E96" s="3">
        <v>903964426.56000006</v>
      </c>
      <c r="F96" s="3">
        <v>-267808.05000000075</v>
      </c>
      <c r="G96" s="3"/>
      <c r="H96" s="3"/>
      <c r="I96" s="3"/>
      <c r="J96" s="3"/>
      <c r="K96" s="7"/>
      <c r="L96" s="182"/>
      <c r="M96" s="182"/>
    </row>
    <row r="97" spans="2:13">
      <c r="D97" s="38" t="s">
        <v>26</v>
      </c>
      <c r="E97" s="38" t="s">
        <v>26</v>
      </c>
      <c r="F97" s="43">
        <v>-2.962595010725515E-4</v>
      </c>
      <c r="G97" s="43"/>
      <c r="H97" s="43"/>
      <c r="I97" s="43"/>
      <c r="J97" s="43"/>
      <c r="K97" s="23"/>
      <c r="L97" s="23"/>
      <c r="M97" s="23"/>
    </row>
    <row r="98" spans="2:13">
      <c r="D98" s="38"/>
      <c r="E98" s="38"/>
      <c r="F98" s="44"/>
    </row>
    <row r="99" spans="2:13">
      <c r="D99" s="38"/>
      <c r="E99" s="45" t="s">
        <v>13</v>
      </c>
      <c r="F99" s="15">
        <v>154779.8900000006</v>
      </c>
      <c r="G99" s="15"/>
    </row>
    <row r="100" spans="2:13">
      <c r="D100" s="38"/>
      <c r="E100" s="45" t="s">
        <v>14</v>
      </c>
      <c r="F100" s="15">
        <v>-422587.94000000134</v>
      </c>
      <c r="G100" s="15"/>
    </row>
    <row r="101" spans="2:13">
      <c r="D101" s="38"/>
      <c r="E101" s="46" t="s">
        <v>15</v>
      </c>
      <c r="F101" s="16">
        <v>0</v>
      </c>
      <c r="G101" s="16"/>
    </row>
    <row r="102" spans="2:13">
      <c r="D102" s="38"/>
      <c r="E102" s="38"/>
      <c r="F102" s="44"/>
    </row>
    <row r="103" spans="2:13">
      <c r="D103" s="38"/>
      <c r="E103" s="38"/>
      <c r="F103" s="44"/>
    </row>
    <row r="104" spans="2:13" ht="10.5">
      <c r="C104" s="41" t="s">
        <v>22</v>
      </c>
    </row>
    <row r="106" spans="2:13" ht="31.8" thickBot="1">
      <c r="B106" s="11" t="s">
        <v>6</v>
      </c>
      <c r="C106" s="4" t="s">
        <v>16</v>
      </c>
      <c r="D106" s="37" t="s">
        <v>88</v>
      </c>
      <c r="E106" s="37" t="s">
        <v>89</v>
      </c>
      <c r="F106" s="37" t="s">
        <v>91</v>
      </c>
      <c r="J106" s="14"/>
      <c r="K106" s="14"/>
    </row>
    <row r="107" spans="2:13" ht="12.6" thickTop="1">
      <c r="B107" s="334" t="s">
        <v>27</v>
      </c>
      <c r="C107" s="334"/>
      <c r="D107" s="13">
        <v>812200309.68999994</v>
      </c>
      <c r="E107" s="13">
        <v>812325294.42999995</v>
      </c>
      <c r="F107" s="13">
        <v>-124984.73999998346</v>
      </c>
      <c r="G107" s="204">
        <v>0.89862528940576902</v>
      </c>
      <c r="J107" s="7"/>
      <c r="K107" s="7"/>
    </row>
    <row r="108" spans="2:13" ht="12.3">
      <c r="B108" s="20">
        <v>1</v>
      </c>
      <c r="C108" s="2" t="s">
        <v>92</v>
      </c>
      <c r="D108" s="9">
        <v>33142070.68</v>
      </c>
      <c r="E108" s="9">
        <v>33257404.900000002</v>
      </c>
      <c r="F108" s="9">
        <v>-115334.22000000253</v>
      </c>
      <c r="G108" s="204"/>
      <c r="H108" s="154">
        <v>-3.4679260257014979E-3</v>
      </c>
      <c r="J108" s="8"/>
      <c r="K108" s="8"/>
    </row>
    <row r="109" spans="2:13" s="21" customFormat="1" ht="12.3">
      <c r="B109" s="19">
        <v>2</v>
      </c>
      <c r="C109" s="1" t="s">
        <v>93</v>
      </c>
      <c r="D109" s="8">
        <v>1277317706.9099998</v>
      </c>
      <c r="E109" s="8">
        <v>1277317726.9299998</v>
      </c>
      <c r="F109" s="8">
        <v>-20.019999980926514</v>
      </c>
      <c r="G109" s="205"/>
      <c r="H109" s="154">
        <v>-1.5673469144630182E-8</v>
      </c>
      <c r="J109" s="8"/>
      <c r="K109" s="8"/>
    </row>
    <row r="110" spans="2:13" ht="12.3">
      <c r="B110" s="20">
        <v>3</v>
      </c>
      <c r="C110" s="2" t="s">
        <v>86</v>
      </c>
      <c r="D110" s="9">
        <v>-498259467.89999998</v>
      </c>
      <c r="E110" s="9">
        <v>-498249837.39999998</v>
      </c>
      <c r="F110" s="9">
        <v>-9630.5</v>
      </c>
      <c r="G110" s="204"/>
      <c r="H110" s="154">
        <v>1.932865658372215E-5</v>
      </c>
      <c r="J110" s="8"/>
      <c r="K110" s="8"/>
    </row>
    <row r="111" spans="2:13" ht="12.3">
      <c r="B111" s="334" t="s">
        <v>342</v>
      </c>
      <c r="C111" s="334">
        <v>0</v>
      </c>
      <c r="D111" s="13">
        <v>65743236.31000001</v>
      </c>
      <c r="E111" s="13">
        <v>65741574.310000002</v>
      </c>
      <c r="F111" s="13">
        <v>1662.0000000074506</v>
      </c>
      <c r="G111" s="204">
        <v>7.2725842276976427E-2</v>
      </c>
      <c r="J111" s="7"/>
      <c r="K111" s="7"/>
    </row>
    <row r="112" spans="2:13" ht="12.3">
      <c r="B112" s="20">
        <v>4</v>
      </c>
      <c r="C112" s="2" t="s">
        <v>87</v>
      </c>
      <c r="D112" s="9">
        <v>57961618.600000009</v>
      </c>
      <c r="E112" s="9">
        <v>57959956.600000001</v>
      </c>
      <c r="F112" s="9">
        <v>1662.0000000074506</v>
      </c>
      <c r="G112" s="204"/>
      <c r="H112" s="154">
        <v>2.8674969711889855E-5</v>
      </c>
      <c r="J112" s="8"/>
      <c r="K112" s="8"/>
    </row>
    <row r="113" spans="2:11" ht="12.3">
      <c r="B113" s="19">
        <v>5</v>
      </c>
      <c r="C113" s="1" t="s">
        <v>378</v>
      </c>
      <c r="D113" s="8">
        <v>7781617.709999999</v>
      </c>
      <c r="E113" s="8">
        <v>7781617.709999999</v>
      </c>
      <c r="F113" s="8">
        <v>0</v>
      </c>
      <c r="G113" s="204"/>
      <c r="H113" s="154">
        <v>0</v>
      </c>
      <c r="J113" s="8"/>
      <c r="K113" s="8"/>
    </row>
    <row r="114" spans="2:11" ht="12.3">
      <c r="B114" s="334" t="s">
        <v>296</v>
      </c>
      <c r="C114" s="334">
        <v>0</v>
      </c>
      <c r="D114" s="13">
        <v>25753072.510000002</v>
      </c>
      <c r="E114" s="13">
        <v>25751645.260000002</v>
      </c>
      <c r="F114" s="13">
        <v>1427.25</v>
      </c>
      <c r="G114" s="204">
        <v>2.8487454266310951E-2</v>
      </c>
      <c r="J114" s="7"/>
      <c r="K114" s="7"/>
    </row>
    <row r="115" spans="2:11" s="21" customFormat="1" ht="12.3">
      <c r="B115" s="20">
        <v>6</v>
      </c>
      <c r="C115" s="2" t="s">
        <v>94</v>
      </c>
      <c r="D115" s="9">
        <v>25753072.510000002</v>
      </c>
      <c r="E115" s="9">
        <v>25751645.260000002</v>
      </c>
      <c r="F115" s="9">
        <v>1427.25</v>
      </c>
      <c r="G115" s="204"/>
      <c r="H115" s="154">
        <v>5.5423643250357508E-5</v>
      </c>
      <c r="I115" s="1"/>
      <c r="J115" s="8"/>
      <c r="K115" s="8"/>
    </row>
    <row r="116" spans="2:11" ht="12.3">
      <c r="B116" s="334" t="s">
        <v>111</v>
      </c>
      <c r="C116" s="334">
        <v>0</v>
      </c>
      <c r="D116" s="13">
        <v>0</v>
      </c>
      <c r="E116" s="13">
        <v>145912.56</v>
      </c>
      <c r="F116" s="13">
        <v>-145912.56</v>
      </c>
      <c r="G116" s="204">
        <v>1.6141405094364646E-4</v>
      </c>
      <c r="I116" s="22"/>
      <c r="J116" s="7"/>
      <c r="K116" s="7"/>
    </row>
    <row r="117" spans="2:11" ht="12.6" thickBot="1">
      <c r="B117" s="20">
        <v>7</v>
      </c>
      <c r="C117" s="2" t="s">
        <v>96</v>
      </c>
      <c r="D117" s="180">
        <v>0</v>
      </c>
      <c r="E117" s="180">
        <v>145912.56</v>
      </c>
      <c r="F117" s="9">
        <v>-145912.56</v>
      </c>
      <c r="G117" s="204"/>
      <c r="H117" s="154">
        <v>-1</v>
      </c>
      <c r="I117" s="1"/>
      <c r="J117" s="8"/>
      <c r="K117" s="8"/>
    </row>
    <row r="118" spans="2:11" ht="12.6" thickTop="1">
      <c r="B118" s="40"/>
      <c r="C118" s="12" t="s">
        <v>17</v>
      </c>
      <c r="D118" s="3">
        <v>903696618.50999999</v>
      </c>
      <c r="E118" s="3">
        <v>903964426.55999994</v>
      </c>
      <c r="F118" s="3">
        <v>-267808.04999997601</v>
      </c>
      <c r="G118" s="204">
        <v>1</v>
      </c>
      <c r="I118" s="35"/>
      <c r="J118" s="7"/>
      <c r="K118" s="7"/>
    </row>
    <row r="119" spans="2:11">
      <c r="D119" s="38" t="s">
        <v>26</v>
      </c>
      <c r="E119" s="38" t="s">
        <v>26</v>
      </c>
      <c r="F119" s="43">
        <v>-2.9625950107252418E-4</v>
      </c>
    </row>
    <row r="120" spans="2:11">
      <c r="H120" s="21"/>
      <c r="I120" s="21"/>
      <c r="J120" s="21"/>
      <c r="K120" s="21"/>
    </row>
  </sheetData>
  <mergeCells count="4">
    <mergeCell ref="B107:C107"/>
    <mergeCell ref="B111:C111"/>
    <mergeCell ref="B114:C114"/>
    <mergeCell ref="B116:C116"/>
  </mergeCells>
  <conditionalFormatting sqref="D119:E119 D97:E103 D12:F12">
    <cfRule type="containsText" dxfId="0" priority="32" operator="containsText" text="ERROR">
      <formula>NOT(ISERROR(SEARCH("ERROR",D12)))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5528-A375-45B9-BE9E-596626B45D6B}">
  <dimension ref="A1:O19"/>
  <sheetViews>
    <sheetView showGridLines="0" tabSelected="1" zoomScaleNormal="100" workbookViewId="0"/>
  </sheetViews>
  <sheetFormatPr defaultColWidth="9.1640625" defaultRowHeight="10.199999999999999"/>
  <cols>
    <col min="1" max="1" width="16.83203125" style="226" bestFit="1" customWidth="1"/>
    <col min="2" max="2" width="9.27734375" style="226" bestFit="1" customWidth="1"/>
    <col min="3" max="5" width="8" style="226" bestFit="1" customWidth="1"/>
    <col min="6" max="6" width="10.44140625" style="226" bestFit="1" customWidth="1"/>
    <col min="7" max="10" width="8.83203125" style="226" bestFit="1" customWidth="1"/>
    <col min="11" max="11" width="1" style="226" customWidth="1"/>
    <col min="12" max="12" width="1.44140625" style="226" bestFit="1" customWidth="1"/>
    <col min="13" max="13" width="18.5546875" style="226" bestFit="1" customWidth="1"/>
    <col min="14" max="14" width="9.1640625" style="226"/>
    <col min="15" max="15" width="11.1640625" style="226" bestFit="1" customWidth="1"/>
    <col min="16" max="16384" width="9.1640625" style="226"/>
  </cols>
  <sheetData>
    <row r="1" spans="1:15" ht="10.5">
      <c r="B1" s="228"/>
      <c r="C1" s="228"/>
      <c r="D1" s="228"/>
      <c r="E1" s="228"/>
      <c r="F1" s="254"/>
      <c r="G1" s="254"/>
      <c r="H1" s="254"/>
      <c r="I1" s="228"/>
      <c r="L1" s="231"/>
      <c r="M1" s="232"/>
    </row>
    <row r="2" spans="1:15" ht="10.5">
      <c r="A2" s="335" t="s">
        <v>1404</v>
      </c>
      <c r="B2" s="335"/>
      <c r="C2" s="335"/>
      <c r="D2" s="335"/>
      <c r="E2" s="335"/>
      <c r="F2" s="335"/>
      <c r="G2" s="335"/>
      <c r="H2" s="335"/>
      <c r="I2" s="335"/>
      <c r="J2" s="335"/>
    </row>
    <row r="3" spans="1:15" ht="15" customHeight="1">
      <c r="B3" s="228"/>
      <c r="C3" s="228"/>
      <c r="D3" s="228"/>
      <c r="E3" s="228"/>
      <c r="F3" s="228"/>
      <c r="G3" s="228"/>
      <c r="H3" s="228"/>
      <c r="I3" s="336" t="s">
        <v>1403</v>
      </c>
      <c r="J3" s="337"/>
      <c r="M3" s="233"/>
    </row>
    <row r="4" spans="1:15" ht="33.75" customHeight="1">
      <c r="A4" s="198" t="s">
        <v>399</v>
      </c>
      <c r="B4" s="302" t="s">
        <v>1399</v>
      </c>
      <c r="C4" s="302" t="s">
        <v>1398</v>
      </c>
      <c r="D4" s="199" t="s">
        <v>85</v>
      </c>
      <c r="E4" s="302" t="s">
        <v>1397</v>
      </c>
      <c r="F4" s="302" t="s">
        <v>1396</v>
      </c>
      <c r="G4" s="199" t="str">
        <f>H4</f>
        <v>Payments
 to TCE</v>
      </c>
      <c r="H4" s="302" t="s">
        <v>1394</v>
      </c>
      <c r="I4" s="302" t="s">
        <v>1395</v>
      </c>
      <c r="J4" s="302" t="s">
        <v>0</v>
      </c>
    </row>
    <row r="5" spans="1:15" ht="5.0999999999999996" customHeight="1">
      <c r="A5" s="227"/>
      <c r="B5" s="228"/>
      <c r="C5" s="228"/>
      <c r="D5" s="228"/>
      <c r="E5" s="228"/>
      <c r="F5" s="228"/>
      <c r="G5" s="228"/>
      <c r="H5" s="228"/>
      <c r="I5" s="228"/>
      <c r="J5" s="239"/>
      <c r="K5" s="228"/>
    </row>
    <row r="6" spans="1:15" ht="31.5">
      <c r="A6" s="198" t="s">
        <v>402</v>
      </c>
      <c r="B6" s="199" t="s">
        <v>25</v>
      </c>
      <c r="C6" s="303" t="str">
        <f>B6</f>
        <v>Oil &amp; Gas</v>
      </c>
      <c r="D6" s="199" t="str">
        <f>B6</f>
        <v>Oil &amp; Gas</v>
      </c>
      <c r="E6" s="199" t="str">
        <f>B6</f>
        <v>Oil &amp; Gas</v>
      </c>
      <c r="F6" s="302" t="s">
        <v>1400</v>
      </c>
      <c r="G6" s="199" t="str">
        <f>B6</f>
        <v>Oil &amp; Gas</v>
      </c>
      <c r="H6" s="199" t="str">
        <f>F6</f>
        <v>Other
 Mining &amp;
 Quarrying</v>
      </c>
      <c r="I6" s="199" t="str">
        <f>F6</f>
        <v>Other
 Mining &amp;
 Quarrying</v>
      </c>
      <c r="J6" s="199" t="s">
        <v>403</v>
      </c>
      <c r="M6" s="234"/>
    </row>
    <row r="7" spans="1:15" ht="5.0999999999999996" customHeight="1">
      <c r="A7" s="227"/>
      <c r="B7" s="229"/>
      <c r="C7" s="229"/>
      <c r="D7" s="229"/>
      <c r="E7" s="229"/>
      <c r="F7" s="229"/>
      <c r="G7" s="229"/>
      <c r="H7" s="229"/>
      <c r="I7" s="229"/>
      <c r="J7" s="229"/>
    </row>
    <row r="8" spans="1:15" ht="10.5">
      <c r="A8" s="198" t="s">
        <v>404</v>
      </c>
      <c r="B8" s="199" t="s">
        <v>342</v>
      </c>
      <c r="C8" s="199" t="str">
        <f>B8</f>
        <v>OGA</v>
      </c>
      <c r="D8" s="199" t="s">
        <v>27</v>
      </c>
      <c r="E8" s="199" t="str">
        <f>D8</f>
        <v>HMRC</v>
      </c>
      <c r="F8" s="199" t="str">
        <f>D8</f>
        <v>HMRC</v>
      </c>
      <c r="G8" s="199" t="str">
        <f>H8</f>
        <v>TCE</v>
      </c>
      <c r="H8" s="199" t="s">
        <v>284</v>
      </c>
      <c r="I8" s="199" t="s">
        <v>346</v>
      </c>
      <c r="J8" s="199" t="str">
        <f>J6</f>
        <v>All</v>
      </c>
    </row>
    <row r="9" spans="1:15" ht="5.0999999999999996" customHeight="1">
      <c r="A9" s="227"/>
      <c r="B9" s="229"/>
      <c r="C9" s="229"/>
      <c r="D9" s="229"/>
      <c r="E9" s="229"/>
      <c r="F9" s="229"/>
      <c r="G9" s="229"/>
      <c r="H9" s="229"/>
      <c r="I9" s="229"/>
      <c r="J9" s="229"/>
      <c r="M9" s="228"/>
      <c r="N9" s="228"/>
      <c r="O9" s="228"/>
    </row>
    <row r="10" spans="1:15" ht="20.399999999999999">
      <c r="A10" s="208" t="s">
        <v>405</v>
      </c>
      <c r="B10" s="209">
        <f>SUM('PLF 2016 (online)'!C12:C797)/1000000</f>
        <v>62.099575829999999</v>
      </c>
      <c r="C10" s="209">
        <f>SUM('OGA Levy 2016 (online)'!B12:B103)/1000000</f>
        <v>21.268440973766204</v>
      </c>
      <c r="D10" s="209">
        <v>-782.29405668000004</v>
      </c>
      <c r="E10" s="209">
        <v>241.32338498999999</v>
      </c>
      <c r="F10" s="209">
        <v>37.222636619999996</v>
      </c>
      <c r="G10" s="209">
        <f>G12+G11</f>
        <v>2.5321505000000002</v>
      </c>
      <c r="H10" s="209">
        <f>H12+H11</f>
        <v>22.322426440000001</v>
      </c>
      <c r="I10" s="209">
        <f>I12+I11</f>
        <v>0.44223698999999994</v>
      </c>
      <c r="J10" s="209">
        <f>SUM(B10:I10)</f>
        <v>-395.08320433623379</v>
      </c>
      <c r="M10" s="316"/>
      <c r="N10" s="255"/>
      <c r="O10" s="256"/>
    </row>
    <row r="11" spans="1:15" ht="40.799999999999997">
      <c r="A11" s="295" t="s">
        <v>1389</v>
      </c>
      <c r="B11" s="210">
        <f>B10-B12</f>
        <v>7.7493495000000081</v>
      </c>
      <c r="C11" s="210">
        <f>C10-C12</f>
        <v>1.2747949737662054</v>
      </c>
      <c r="D11" s="210">
        <v>0</v>
      </c>
      <c r="E11" s="210">
        <v>0.13415099999999999</v>
      </c>
      <c r="F11" s="210">
        <v>4.44378662</v>
      </c>
      <c r="G11" s="210">
        <v>0</v>
      </c>
      <c r="H11" s="210">
        <v>0.108735</v>
      </c>
      <c r="I11" s="210">
        <v>0.44223698999999994</v>
      </c>
      <c r="J11" s="210">
        <f>SUM(B11:I11)</f>
        <v>14.153054083766213</v>
      </c>
      <c r="L11" s="252" t="s">
        <v>23</v>
      </c>
      <c r="M11" s="257"/>
      <c r="N11" s="257"/>
      <c r="O11" s="255"/>
    </row>
    <row r="12" spans="1:15" ht="40.799999999999997">
      <c r="A12" s="208" t="s">
        <v>406</v>
      </c>
      <c r="B12" s="209">
        <f>SUMIF('PLF 2016 (online)'!D12:D797,"Yes",'PLF 2016 (online)'!C12:C797)/1000000</f>
        <v>54.350226329999991</v>
      </c>
      <c r="C12" s="209">
        <f>SUMIF('OGA Levy 2016 (online)'!C12:C103,"Yes",'OGA Levy 2016 (online)'!B12:B103)/1000000</f>
        <v>19.993645999999998</v>
      </c>
      <c r="D12" s="209">
        <f>D10-D11</f>
        <v>-782.29405668000004</v>
      </c>
      <c r="E12" s="209">
        <f>E10-E11</f>
        <v>241.18923398999999</v>
      </c>
      <c r="F12" s="209">
        <v>32.778849999999998</v>
      </c>
      <c r="G12" s="209">
        <v>2.5321505000000002</v>
      </c>
      <c r="H12" s="209">
        <v>22.213691440000002</v>
      </c>
      <c r="I12" s="209">
        <v>0</v>
      </c>
      <c r="J12" s="209">
        <f>SUM(B12:I12)</f>
        <v>-409.23625842000013</v>
      </c>
      <c r="M12" s="258"/>
      <c r="N12" s="255"/>
      <c r="O12" s="256"/>
    </row>
    <row r="13" spans="1:15" ht="30.6">
      <c r="A13" s="225" t="s">
        <v>407</v>
      </c>
      <c r="B13" s="210">
        <f>'OG 2016 (Report)'!D47/1000</f>
        <v>54.350228000000001</v>
      </c>
      <c r="C13" s="210">
        <v>19.993721000000001</v>
      </c>
      <c r="D13" s="210">
        <v>-782.28853405999996</v>
      </c>
      <c r="E13" s="210">
        <v>241.19502112999999</v>
      </c>
      <c r="F13" s="210">
        <v>32.776884000000003</v>
      </c>
      <c r="G13" s="210">
        <v>2.5327259999999998</v>
      </c>
      <c r="H13" s="210">
        <v>22.222359910000002</v>
      </c>
      <c r="I13" s="210">
        <v>0</v>
      </c>
      <c r="J13" s="210">
        <f>SUM(B13:I13)</f>
        <v>-409.21759401999998</v>
      </c>
      <c r="M13" s="234"/>
    </row>
    <row r="14" spans="1:15" ht="20.399999999999999">
      <c r="A14" s="208" t="s">
        <v>1388</v>
      </c>
      <c r="B14" s="209">
        <f t="shared" ref="B14:C14" si="0">ROUND(B12,2)-ROUND(B13,2)</f>
        <v>0</v>
      </c>
      <c r="C14" s="209">
        <f t="shared" si="0"/>
        <v>0</v>
      </c>
      <c r="D14" s="209">
        <f>ROUND(D12,2)-ROUND(D13,2)</f>
        <v>0</v>
      </c>
      <c r="E14" s="209">
        <f t="shared" ref="E14:J14" si="1">ROUND(E12,2)-ROUND(E13,2)</f>
        <v>-9.9999999999909051E-3</v>
      </c>
      <c r="F14" s="209">
        <f t="shared" si="1"/>
        <v>0</v>
      </c>
      <c r="G14" s="209">
        <f t="shared" si="1"/>
        <v>0</v>
      </c>
      <c r="H14" s="209">
        <f t="shared" si="1"/>
        <v>-9.9999999999980105E-3</v>
      </c>
      <c r="I14" s="209">
        <f t="shared" si="1"/>
        <v>0</v>
      </c>
      <c r="J14" s="209">
        <f t="shared" si="1"/>
        <v>-1.999999999998181E-2</v>
      </c>
    </row>
    <row r="15" spans="1:15">
      <c r="B15" s="230"/>
      <c r="C15" s="230"/>
      <c r="D15" s="230"/>
      <c r="E15" s="230"/>
      <c r="F15" s="230"/>
      <c r="G15" s="230"/>
      <c r="H15" s="230"/>
      <c r="I15" s="230"/>
      <c r="J15" s="230"/>
    </row>
    <row r="16" spans="1:15" ht="12" customHeight="1">
      <c r="A16" s="338" t="s">
        <v>1401</v>
      </c>
      <c r="B16" s="338"/>
      <c r="C16" s="338"/>
      <c r="D16" s="338"/>
      <c r="E16" s="338"/>
      <c r="F16" s="338"/>
      <c r="G16" s="338"/>
      <c r="H16" s="338"/>
      <c r="I16" s="338"/>
      <c r="J16" s="338"/>
    </row>
    <row r="17" spans="1:10">
      <c r="A17" s="338"/>
      <c r="B17" s="338"/>
      <c r="C17" s="338"/>
      <c r="D17" s="338"/>
      <c r="E17" s="338"/>
      <c r="F17" s="338"/>
      <c r="G17" s="338"/>
      <c r="H17" s="338"/>
      <c r="I17" s="338"/>
      <c r="J17" s="338"/>
    </row>
    <row r="18" spans="1:10">
      <c r="A18" s="252"/>
      <c r="B18" s="252"/>
      <c r="C18" s="252"/>
      <c r="D18" s="252"/>
      <c r="E18" s="252"/>
      <c r="F18" s="307"/>
      <c r="G18" s="307"/>
      <c r="H18" s="307"/>
      <c r="I18" s="252"/>
      <c r="J18" s="252"/>
    </row>
    <row r="19" spans="1:10">
      <c r="A19" s="339" t="s">
        <v>1402</v>
      </c>
      <c r="B19" s="339"/>
      <c r="C19" s="339"/>
      <c r="D19" s="339"/>
      <c r="E19" s="339"/>
      <c r="F19" s="339"/>
      <c r="G19" s="339"/>
      <c r="H19" s="339"/>
      <c r="I19" s="339"/>
      <c r="J19" s="339"/>
    </row>
  </sheetData>
  <mergeCells count="4">
    <mergeCell ref="A2:J2"/>
    <mergeCell ref="I3:J3"/>
    <mergeCell ref="A16:J17"/>
    <mergeCell ref="A19:J1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0C4493E99B54591FF033CB29A0A1F" ma:contentTypeVersion="13" ma:contentTypeDescription="Create a new document." ma:contentTypeScope="" ma:versionID="df1f7b273fc7b792b04747bca7e13499">
  <xsd:schema xmlns:xsd="http://www.w3.org/2001/XMLSchema" xmlns:xs="http://www.w3.org/2001/XMLSchema" xmlns:p="http://schemas.microsoft.com/office/2006/metadata/properties" xmlns:ns3="752436a3-9700-4879-921b-ca80fb4e33f1" xmlns:ns4="62e161b0-29ed-4b5f-9407-ee5ab8bd369f" targetNamespace="http://schemas.microsoft.com/office/2006/metadata/properties" ma:root="true" ma:fieldsID="49603f1898326b8a87df617d324b19d7" ns3:_="" ns4:_="">
    <xsd:import namespace="752436a3-9700-4879-921b-ca80fb4e33f1"/>
    <xsd:import namespace="62e161b0-29ed-4b5f-9407-ee5ab8bd369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436a3-9700-4879-921b-ca80fb4e33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e161b0-29ed-4b5f-9407-ee5ab8bd36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931936-C133-4D1E-9EBB-27EB7F2F3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436a3-9700-4879-921b-ca80fb4e33f1"/>
    <ds:schemaRef ds:uri="62e161b0-29ed-4b5f-9407-ee5ab8bd3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A56A60-25D3-4AE6-AC6B-3770BA6D99C9}">
  <ds:schemaRefs>
    <ds:schemaRef ds:uri="http://schemas.microsoft.com/sharepoint/v3/contenttype/forms"/>
  </ds:schemaRefs>
</ds:datastoreItem>
</file>

<file path=customXml/itemProps3.xml><?xml version="1.0" encoding="utf-8"?>
<ds:datastoreItem xmlns:ds="http://schemas.openxmlformats.org/officeDocument/2006/customXml" ds:itemID="{B5583FA1-3F52-4AE7-85C3-101D7EB16F0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Milestone</vt:lpstr>
      <vt:lpstr>WP</vt:lpstr>
      <vt:lpstr>RfD (1)</vt:lpstr>
      <vt:lpstr>10 Companies</vt:lpstr>
      <vt:lpstr>Feuil3</vt:lpstr>
      <vt:lpstr>Reco</vt:lpstr>
      <vt:lpstr>Methodo</vt:lpstr>
      <vt:lpstr>Results</vt:lpstr>
      <vt:lpstr>Full Summary (Report)</vt:lpstr>
      <vt:lpstr>Brief Summary (Report)</vt:lpstr>
      <vt:lpstr>OG 2016 (Report)</vt:lpstr>
      <vt:lpstr>MQ 2016 (Report)</vt:lpstr>
      <vt:lpstr>Full Summary 2016 (online)</vt:lpstr>
      <vt:lpstr>Brief Summary 2016 (online)</vt:lpstr>
      <vt:lpstr>OG 2016 (online)</vt:lpstr>
      <vt:lpstr>MQ 2016 (online)</vt:lpstr>
      <vt:lpstr>PRT 2016 (online)</vt:lpstr>
      <vt:lpstr>PLF 2016 (online)</vt:lpstr>
      <vt:lpstr>OGA Levy 2016 (online)</vt:lpstr>
      <vt:lpstr>TCE OG 2016 (online)</vt:lpstr>
      <vt:lpstr>TCE MQ 2016 (online)</vt:lpstr>
      <vt:lpstr>'Brief Summary (Report)'!Print_Area</vt:lpstr>
      <vt:lpstr>'Full Summary (Report)'!Print_Area</vt:lpstr>
      <vt:lpstr>'OG 2016 (Report)'!Print_Area</vt:lpstr>
      <vt:lpstr>Milestone!Print_Titles</vt:lpstr>
      <vt:lpstr>'RfD (1)'!Print_Titles</vt:lpstr>
      <vt:lpstr>WP!Print_Titles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2018-10-19T10:00:47Z</dcterms:created>
  <dcterms:modified xsi:type="dcterms:W3CDTF">2020-03-17T15:58:54Z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2020-03-17T15:58:28Z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c4f2da48-5adc-4195-8fa1-0000445b8048</vt:lpwstr>
  </property>
  <property fmtid="{D5CDD505-2E9C-101B-9397-08002B2CF9AE}" pid="8" name="MSIP_Label_ba62f585-b40f-4ab9-bafe-39150f03d124_ContentBits">
    <vt:lpwstr>0</vt:lpwstr>
  </property>
  <property fmtid="{D5CDD505-2E9C-101B-9397-08002B2CF9AE}" pid="9" name="ContentTypeId">
    <vt:lpwstr>0x0101002F90C4493E99B54591FF033CB29A0A1F</vt:lpwstr>
  </property>
</Properties>
</file>